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sportnl-my.sharepoint.com/personal/emile_vandelft_knvb_nl/Documents/Documenten/MOCJ/"/>
    </mc:Choice>
  </mc:AlternateContent>
  <xr:revisionPtr revIDLastSave="0" documentId="8_{86D996D5-5682-4D63-B343-DD3ADD1B9489}" xr6:coauthVersionLast="47" xr6:coauthVersionMax="47" xr10:uidLastSave="{00000000-0000-0000-0000-000000000000}"/>
  <workbookProtection workbookAlgorithmName="SHA-512" workbookHashValue="DI6KnlSabKGejnYJennK9joJO3cQiXK7+6WMwvk2g0HcHjZkN9VFRGpYcgxzuyt5mBE87JVqDraTTeePCKWHxA==" workbookSaltValue="FpBjgOyjGxLy335vnhsFlA==" workbookSpinCount="100000" lockStructure="1"/>
  <bookViews>
    <workbookView xWindow="-108" yWindow="-108" windowWidth="23256" windowHeight="13896" xr2:uid="{4ED357CD-2C43-384D-9FA7-5B05C4CEA0B0}"/>
  </bookViews>
  <sheets>
    <sheet name="Invulformulier" sheetId="5" r:id="rId1"/>
    <sheet name="Uitkomst" sheetId="1" state="hidden" r:id="rId2"/>
    <sheet name="referenties_jongens" sheetId="3" state="hidden" r:id="rId3"/>
    <sheet name="referenties_meiden" sheetId="4" state="hidden" r:id="rId4"/>
    <sheet name="referenties_LMS"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J17" i="1" s="1"/>
  <c r="F16" i="1"/>
  <c r="F18" i="1"/>
  <c r="F20" i="1"/>
  <c r="F21" i="1"/>
  <c r="F19" i="1"/>
  <c r="F15" i="1"/>
  <c r="F14" i="1"/>
  <c r="F13" i="1"/>
  <c r="F12" i="1"/>
  <c r="A86" i="3"/>
  <c r="A85" i="3"/>
  <c r="Q82" i="4"/>
  <c r="O82" i="4"/>
  <c r="M82" i="4"/>
  <c r="K82" i="4"/>
  <c r="I82" i="4"/>
  <c r="G82" i="4"/>
  <c r="E82" i="4"/>
  <c r="C82" i="4"/>
  <c r="Q81" i="4"/>
  <c r="O81" i="4"/>
  <c r="M81" i="4"/>
  <c r="K81" i="4"/>
  <c r="I81" i="4"/>
  <c r="G81" i="4"/>
  <c r="E81" i="4"/>
  <c r="C81" i="4"/>
  <c r="Q80" i="4"/>
  <c r="O80" i="4"/>
  <c r="M80" i="4"/>
  <c r="K80" i="4"/>
  <c r="I80" i="4"/>
  <c r="G80" i="4"/>
  <c r="E80" i="4"/>
  <c r="C80" i="4"/>
  <c r="Q79" i="4"/>
  <c r="O79" i="4"/>
  <c r="M79" i="4"/>
  <c r="K79" i="4"/>
  <c r="I79" i="4"/>
  <c r="G79" i="4"/>
  <c r="E79" i="4"/>
  <c r="C79" i="4"/>
  <c r="Q78" i="4"/>
  <c r="O78" i="4"/>
  <c r="M78" i="4"/>
  <c r="K78" i="4"/>
  <c r="I78" i="4"/>
  <c r="G78" i="4"/>
  <c r="E78" i="4"/>
  <c r="C78" i="4"/>
  <c r="Q77" i="4"/>
  <c r="O77" i="4"/>
  <c r="M77" i="4"/>
  <c r="K77" i="4"/>
  <c r="I77" i="4"/>
  <c r="G77" i="4"/>
  <c r="E77" i="4"/>
  <c r="C77" i="4"/>
  <c r="Q76" i="4"/>
  <c r="O76" i="4"/>
  <c r="M76" i="4"/>
  <c r="K76" i="4"/>
  <c r="I76" i="4"/>
  <c r="G76" i="4"/>
  <c r="E76" i="4"/>
  <c r="C76" i="4"/>
  <c r="Q75" i="4"/>
  <c r="O75" i="4"/>
  <c r="M75" i="4"/>
  <c r="K75" i="4"/>
  <c r="I75" i="4"/>
  <c r="G75" i="4"/>
  <c r="E75" i="4"/>
  <c r="C75" i="4"/>
  <c r="Q74" i="4"/>
  <c r="O74" i="4"/>
  <c r="M74" i="4"/>
  <c r="K74" i="4"/>
  <c r="I74" i="4"/>
  <c r="G74" i="4"/>
  <c r="E74" i="4"/>
  <c r="C74" i="4"/>
  <c r="Q73" i="4"/>
  <c r="O73" i="4"/>
  <c r="M73" i="4"/>
  <c r="K73" i="4"/>
  <c r="I73" i="4"/>
  <c r="G73" i="4"/>
  <c r="E73" i="4"/>
  <c r="C73" i="4"/>
  <c r="Q72" i="4"/>
  <c r="O72" i="4"/>
  <c r="M72" i="4"/>
  <c r="K72" i="4"/>
  <c r="I72" i="4"/>
  <c r="G72" i="4"/>
  <c r="E72" i="4"/>
  <c r="C72" i="4"/>
  <c r="Q71" i="4"/>
  <c r="O71" i="4"/>
  <c r="M71" i="4"/>
  <c r="K71" i="4"/>
  <c r="I71" i="4"/>
  <c r="G71" i="4"/>
  <c r="E71" i="4"/>
  <c r="C71" i="4"/>
  <c r="Q70" i="4"/>
  <c r="O70" i="4"/>
  <c r="M70" i="4"/>
  <c r="K70" i="4"/>
  <c r="I70" i="4"/>
  <c r="G70" i="4"/>
  <c r="E70" i="4"/>
  <c r="C70" i="4"/>
  <c r="Q69" i="4"/>
  <c r="O69" i="4"/>
  <c r="M69" i="4"/>
  <c r="K69" i="4"/>
  <c r="I69" i="4"/>
  <c r="G69" i="4"/>
  <c r="E69" i="4"/>
  <c r="C69" i="4"/>
  <c r="Q68" i="4"/>
  <c r="O68" i="4"/>
  <c r="M68" i="4"/>
  <c r="K68" i="4"/>
  <c r="I68" i="4"/>
  <c r="G68" i="4"/>
  <c r="E68" i="4"/>
  <c r="C68" i="4"/>
  <c r="Q67" i="4"/>
  <c r="O67" i="4"/>
  <c r="M67" i="4"/>
  <c r="K67" i="4"/>
  <c r="I67" i="4"/>
  <c r="G67" i="4"/>
  <c r="E67" i="4"/>
  <c r="C67" i="4"/>
  <c r="Q66" i="4"/>
  <c r="O66" i="4"/>
  <c r="M66" i="4"/>
  <c r="K66" i="4"/>
  <c r="I66" i="4"/>
  <c r="G66" i="4"/>
  <c r="E66" i="4"/>
  <c r="C66" i="4"/>
  <c r="Q65" i="4"/>
  <c r="O65" i="4"/>
  <c r="M65" i="4"/>
  <c r="K65" i="4"/>
  <c r="I65" i="4"/>
  <c r="G65" i="4"/>
  <c r="E65" i="4"/>
  <c r="C65" i="4"/>
  <c r="Q64" i="4"/>
  <c r="O64" i="4"/>
  <c r="M64" i="4"/>
  <c r="K64" i="4"/>
  <c r="I64" i="4"/>
  <c r="G64" i="4"/>
  <c r="E64" i="4"/>
  <c r="C64" i="4"/>
  <c r="Q63" i="4"/>
  <c r="O63" i="4"/>
  <c r="M63" i="4"/>
  <c r="K63" i="4"/>
  <c r="I63" i="4"/>
  <c r="G63" i="4"/>
  <c r="E63" i="4"/>
  <c r="C63" i="4"/>
  <c r="Q62" i="4"/>
  <c r="O62" i="4"/>
  <c r="M62" i="4"/>
  <c r="K62" i="4"/>
  <c r="I62" i="4"/>
  <c r="G62" i="4"/>
  <c r="E62" i="4"/>
  <c r="C62" i="4"/>
  <c r="Q61" i="4"/>
  <c r="O61" i="4"/>
  <c r="M61" i="4"/>
  <c r="K61" i="4"/>
  <c r="I61" i="4"/>
  <c r="G61" i="4"/>
  <c r="E61" i="4"/>
  <c r="C61" i="4"/>
  <c r="Q60" i="4"/>
  <c r="O60" i="4"/>
  <c r="M60" i="4"/>
  <c r="K60" i="4"/>
  <c r="I60" i="4"/>
  <c r="G60" i="4"/>
  <c r="E60" i="4"/>
  <c r="C60" i="4"/>
  <c r="Q59" i="4"/>
  <c r="O59" i="4"/>
  <c r="M59" i="4"/>
  <c r="K59" i="4"/>
  <c r="I59" i="4"/>
  <c r="G59" i="4"/>
  <c r="E59" i="4"/>
  <c r="C59" i="4"/>
  <c r="Q58" i="4"/>
  <c r="O58" i="4"/>
  <c r="M58" i="4"/>
  <c r="K58" i="4"/>
  <c r="I58" i="4"/>
  <c r="G58" i="4"/>
  <c r="E58" i="4"/>
  <c r="C58" i="4"/>
  <c r="Q57" i="4"/>
  <c r="O57" i="4"/>
  <c r="M57" i="4"/>
  <c r="K57" i="4"/>
  <c r="I57" i="4"/>
  <c r="G57" i="4"/>
  <c r="E57" i="4"/>
  <c r="C57" i="4"/>
  <c r="Q56" i="4"/>
  <c r="O56" i="4"/>
  <c r="M56" i="4"/>
  <c r="K56" i="4"/>
  <c r="I56" i="4"/>
  <c r="G56" i="4"/>
  <c r="E56" i="4"/>
  <c r="C56" i="4"/>
  <c r="Q55" i="4"/>
  <c r="O55" i="4"/>
  <c r="M55" i="4"/>
  <c r="K55" i="4"/>
  <c r="I55" i="4"/>
  <c r="G55" i="4"/>
  <c r="E55" i="4"/>
  <c r="C55" i="4"/>
  <c r="Q54" i="4"/>
  <c r="O54" i="4"/>
  <c r="M54" i="4"/>
  <c r="K54" i="4"/>
  <c r="I54" i="4"/>
  <c r="G54" i="4"/>
  <c r="E54" i="4"/>
  <c r="C54" i="4"/>
  <c r="Q53" i="4"/>
  <c r="O53" i="4"/>
  <c r="M53" i="4"/>
  <c r="K53" i="4"/>
  <c r="I53" i="4"/>
  <c r="G53" i="4"/>
  <c r="E53" i="4"/>
  <c r="C53" i="4"/>
  <c r="Q52" i="4"/>
  <c r="O52" i="4"/>
  <c r="M52" i="4"/>
  <c r="K52" i="4"/>
  <c r="I52" i="4"/>
  <c r="G52" i="4"/>
  <c r="E52" i="4"/>
  <c r="C52" i="4"/>
  <c r="Q51" i="4"/>
  <c r="O51" i="4"/>
  <c r="M51" i="4"/>
  <c r="K51" i="4"/>
  <c r="I51" i="4"/>
  <c r="G51" i="4"/>
  <c r="E51" i="4"/>
  <c r="C51" i="4"/>
  <c r="Q50" i="4"/>
  <c r="O50" i="4"/>
  <c r="M50" i="4"/>
  <c r="K50" i="4"/>
  <c r="I50" i="4"/>
  <c r="G50" i="4"/>
  <c r="E50" i="4"/>
  <c r="C50" i="4"/>
  <c r="Q49" i="4"/>
  <c r="O49" i="4"/>
  <c r="M49" i="4"/>
  <c r="K49" i="4"/>
  <c r="I49" i="4"/>
  <c r="G49" i="4"/>
  <c r="E49" i="4"/>
  <c r="C49" i="4"/>
  <c r="Q48" i="4"/>
  <c r="O48" i="4"/>
  <c r="M48" i="4"/>
  <c r="K48" i="4"/>
  <c r="I48" i="4"/>
  <c r="G48" i="4"/>
  <c r="E48" i="4"/>
  <c r="C48" i="4"/>
  <c r="Q47" i="4"/>
  <c r="O47" i="4"/>
  <c r="M47" i="4"/>
  <c r="K47" i="4"/>
  <c r="I47" i="4"/>
  <c r="G47" i="4"/>
  <c r="E47" i="4"/>
  <c r="C47" i="4"/>
  <c r="Q46" i="4"/>
  <c r="O46" i="4"/>
  <c r="M46" i="4"/>
  <c r="K46" i="4"/>
  <c r="I46" i="4"/>
  <c r="G46" i="4"/>
  <c r="E46" i="4"/>
  <c r="C46" i="4"/>
  <c r="Q45" i="4"/>
  <c r="O45" i="4"/>
  <c r="M45" i="4"/>
  <c r="K45" i="4"/>
  <c r="I45" i="4"/>
  <c r="G45" i="4"/>
  <c r="E45" i="4"/>
  <c r="C45" i="4"/>
  <c r="Q44" i="4"/>
  <c r="O44" i="4"/>
  <c r="M44" i="4"/>
  <c r="K44" i="4"/>
  <c r="I44" i="4"/>
  <c r="G44" i="4"/>
  <c r="E44" i="4"/>
  <c r="C44" i="4"/>
  <c r="Q43" i="4"/>
  <c r="O43" i="4"/>
  <c r="M43" i="4"/>
  <c r="K43" i="4"/>
  <c r="I43" i="4"/>
  <c r="G43" i="4"/>
  <c r="E43" i="4"/>
  <c r="C43" i="4"/>
  <c r="Q42" i="4"/>
  <c r="O42" i="4"/>
  <c r="M42" i="4"/>
  <c r="K42" i="4"/>
  <c r="I42" i="4"/>
  <c r="G42" i="4"/>
  <c r="E42" i="4"/>
  <c r="C42" i="4"/>
  <c r="Q41" i="4"/>
  <c r="O41" i="4"/>
  <c r="M41" i="4"/>
  <c r="K41" i="4"/>
  <c r="I41" i="4"/>
  <c r="G41" i="4"/>
  <c r="E41" i="4"/>
  <c r="C41" i="4"/>
  <c r="Q40" i="4"/>
  <c r="O40" i="4"/>
  <c r="M40" i="4"/>
  <c r="K40" i="4"/>
  <c r="I40" i="4"/>
  <c r="G40" i="4"/>
  <c r="E40" i="4"/>
  <c r="C40" i="4"/>
  <c r="Q39" i="4"/>
  <c r="O39" i="4"/>
  <c r="M39" i="4"/>
  <c r="K39" i="4"/>
  <c r="I39" i="4"/>
  <c r="G39" i="4"/>
  <c r="E39" i="4"/>
  <c r="C39" i="4"/>
  <c r="Q38" i="4"/>
  <c r="O38" i="4"/>
  <c r="M38" i="4"/>
  <c r="K38" i="4"/>
  <c r="I38" i="4"/>
  <c r="G38" i="4"/>
  <c r="E38" i="4"/>
  <c r="C38" i="4"/>
  <c r="Q37" i="4"/>
  <c r="O37" i="4"/>
  <c r="M37" i="4"/>
  <c r="K37" i="4"/>
  <c r="I37" i="4"/>
  <c r="G37" i="4"/>
  <c r="E37" i="4"/>
  <c r="C37" i="4"/>
  <c r="Q36" i="4"/>
  <c r="O36" i="4"/>
  <c r="M36" i="4"/>
  <c r="K36" i="4"/>
  <c r="I36" i="4"/>
  <c r="G36" i="4"/>
  <c r="E36" i="4"/>
  <c r="C36" i="4"/>
  <c r="Q35" i="4"/>
  <c r="O35" i="4"/>
  <c r="M35" i="4"/>
  <c r="K35" i="4"/>
  <c r="I35" i="4"/>
  <c r="G35" i="4"/>
  <c r="E35" i="4"/>
  <c r="C35" i="4"/>
  <c r="Q34" i="4"/>
  <c r="O34" i="4"/>
  <c r="M34" i="4"/>
  <c r="K34" i="4"/>
  <c r="I34" i="4"/>
  <c r="G34" i="4"/>
  <c r="E34" i="4"/>
  <c r="C34" i="4"/>
  <c r="Q33" i="4"/>
  <c r="O33" i="4"/>
  <c r="M33" i="4"/>
  <c r="K33" i="4"/>
  <c r="I33" i="4"/>
  <c r="G33" i="4"/>
  <c r="E33" i="4"/>
  <c r="C33" i="4"/>
  <c r="Q32" i="4"/>
  <c r="O32" i="4"/>
  <c r="M32" i="4"/>
  <c r="K32" i="4"/>
  <c r="I32" i="4"/>
  <c r="G32" i="4"/>
  <c r="E32" i="4"/>
  <c r="C32" i="4"/>
  <c r="Q31" i="4"/>
  <c r="O31" i="4"/>
  <c r="M31" i="4"/>
  <c r="K31" i="4"/>
  <c r="I31" i="4"/>
  <c r="G31" i="4"/>
  <c r="E31" i="4"/>
  <c r="C31" i="4"/>
  <c r="Q30" i="4"/>
  <c r="O30" i="4"/>
  <c r="M30" i="4"/>
  <c r="K30" i="4"/>
  <c r="I30" i="4"/>
  <c r="G30" i="4"/>
  <c r="E30" i="4"/>
  <c r="C30" i="4"/>
  <c r="Q29" i="4"/>
  <c r="O29" i="4"/>
  <c r="M29" i="4"/>
  <c r="K29" i="4"/>
  <c r="I29" i="4"/>
  <c r="G29" i="4"/>
  <c r="E29" i="4"/>
  <c r="C29" i="4"/>
  <c r="Q28" i="4"/>
  <c r="O28" i="4"/>
  <c r="M28" i="4"/>
  <c r="K28" i="4"/>
  <c r="I28" i="4"/>
  <c r="G28" i="4"/>
  <c r="E28" i="4"/>
  <c r="C28" i="4"/>
  <c r="Q27" i="4"/>
  <c r="O27" i="4"/>
  <c r="M27" i="4"/>
  <c r="K27" i="4"/>
  <c r="I27" i="4"/>
  <c r="G27" i="4"/>
  <c r="E27" i="4"/>
  <c r="C27" i="4"/>
  <c r="Q26" i="4"/>
  <c r="O26" i="4"/>
  <c r="M26" i="4"/>
  <c r="K26" i="4"/>
  <c r="I26" i="4"/>
  <c r="G26" i="4"/>
  <c r="E26" i="4"/>
  <c r="C26" i="4"/>
  <c r="Q25" i="4"/>
  <c r="O25" i="4"/>
  <c r="M25" i="4"/>
  <c r="K25" i="4"/>
  <c r="I25" i="4"/>
  <c r="G25" i="4"/>
  <c r="E25" i="4"/>
  <c r="C25" i="4"/>
  <c r="Q24" i="4"/>
  <c r="O24" i="4"/>
  <c r="M24" i="4"/>
  <c r="K24" i="4"/>
  <c r="I24" i="4"/>
  <c r="G24" i="4"/>
  <c r="E24" i="4"/>
  <c r="C24" i="4"/>
  <c r="Q23" i="4"/>
  <c r="O23" i="4"/>
  <c r="M23" i="4"/>
  <c r="K23" i="4"/>
  <c r="I23" i="4"/>
  <c r="G23" i="4"/>
  <c r="E23" i="4"/>
  <c r="C23" i="4"/>
  <c r="Q22" i="4"/>
  <c r="O22" i="4"/>
  <c r="M22" i="4"/>
  <c r="K22" i="4"/>
  <c r="I22" i="4"/>
  <c r="G22" i="4"/>
  <c r="E22" i="4"/>
  <c r="C22" i="4"/>
  <c r="Q21" i="4"/>
  <c r="O21" i="4"/>
  <c r="M21" i="4"/>
  <c r="K21" i="4"/>
  <c r="I21" i="4"/>
  <c r="G21" i="4"/>
  <c r="E21" i="4"/>
  <c r="C21" i="4"/>
  <c r="Q20" i="4"/>
  <c r="O20" i="4"/>
  <c r="M20" i="4"/>
  <c r="K20" i="4"/>
  <c r="I20" i="4"/>
  <c r="G20" i="4"/>
  <c r="E20" i="4"/>
  <c r="C20" i="4"/>
  <c r="Q19" i="4"/>
  <c r="O19" i="4"/>
  <c r="M19" i="4"/>
  <c r="K19" i="4"/>
  <c r="I19" i="4"/>
  <c r="G19" i="4"/>
  <c r="E19" i="4"/>
  <c r="C19" i="4"/>
  <c r="Q18" i="4"/>
  <c r="O18" i="4"/>
  <c r="M18" i="4"/>
  <c r="K18" i="4"/>
  <c r="I18" i="4"/>
  <c r="G18" i="4"/>
  <c r="E18" i="4"/>
  <c r="C18" i="4"/>
  <c r="Q17" i="4"/>
  <c r="O17" i="4"/>
  <c r="M17" i="4"/>
  <c r="K17" i="4"/>
  <c r="I17" i="4"/>
  <c r="G17" i="4"/>
  <c r="E17" i="4"/>
  <c r="C17" i="4"/>
  <c r="Q16" i="4"/>
  <c r="O16" i="4"/>
  <c r="M16" i="4"/>
  <c r="K16" i="4"/>
  <c r="I16" i="4"/>
  <c r="G16" i="4"/>
  <c r="E16" i="4"/>
  <c r="C16" i="4"/>
  <c r="Q15" i="4"/>
  <c r="O15" i="4"/>
  <c r="M15" i="4"/>
  <c r="K15" i="4"/>
  <c r="I15" i="4"/>
  <c r="G15" i="4"/>
  <c r="E15" i="4"/>
  <c r="C15" i="4"/>
  <c r="Q14" i="4"/>
  <c r="O14" i="4"/>
  <c r="M14" i="4"/>
  <c r="K14" i="4"/>
  <c r="I14" i="4"/>
  <c r="G14" i="4"/>
  <c r="E14" i="4"/>
  <c r="C14" i="4"/>
  <c r="Q13" i="4"/>
  <c r="O13" i="4"/>
  <c r="M13" i="4"/>
  <c r="K13" i="4"/>
  <c r="I13" i="4"/>
  <c r="G13" i="4"/>
  <c r="E13" i="4"/>
  <c r="C13" i="4"/>
  <c r="Q12" i="4"/>
  <c r="O12" i="4"/>
  <c r="M12" i="4"/>
  <c r="K12" i="4"/>
  <c r="I12" i="4"/>
  <c r="G12" i="4"/>
  <c r="E12" i="4"/>
  <c r="C12" i="4"/>
  <c r="Q11" i="4"/>
  <c r="O11" i="4"/>
  <c r="M11" i="4"/>
  <c r="K11" i="4"/>
  <c r="I11" i="4"/>
  <c r="G11" i="4"/>
  <c r="E11" i="4"/>
  <c r="C11" i="4"/>
  <c r="Q10" i="4"/>
  <c r="O10" i="4"/>
  <c r="M10" i="4"/>
  <c r="K10" i="4"/>
  <c r="I10" i="4"/>
  <c r="G10" i="4"/>
  <c r="E10" i="4"/>
  <c r="C10" i="4"/>
  <c r="Q9" i="4"/>
  <c r="O9" i="4"/>
  <c r="M9" i="4"/>
  <c r="K9" i="4"/>
  <c r="I9" i="4"/>
  <c r="G9" i="4"/>
  <c r="E9" i="4"/>
  <c r="C9" i="4"/>
  <c r="Q8" i="4"/>
  <c r="O8" i="4"/>
  <c r="M8" i="4"/>
  <c r="K8" i="4"/>
  <c r="I8" i="4"/>
  <c r="G8" i="4"/>
  <c r="E8" i="4"/>
  <c r="C8" i="4"/>
  <c r="Q7" i="4"/>
  <c r="O7" i="4"/>
  <c r="M7" i="4"/>
  <c r="K7" i="4"/>
  <c r="I7" i="4"/>
  <c r="G7" i="4"/>
  <c r="E7" i="4"/>
  <c r="C7" i="4"/>
  <c r="Q6" i="4"/>
  <c r="O6" i="4"/>
  <c r="M6" i="4"/>
  <c r="K6" i="4"/>
  <c r="I6" i="4"/>
  <c r="G6" i="4"/>
  <c r="E6" i="4"/>
  <c r="C6" i="4"/>
  <c r="Q5" i="4"/>
  <c r="O5" i="4"/>
  <c r="M5" i="4"/>
  <c r="K5" i="4"/>
  <c r="I5" i="4"/>
  <c r="G5" i="4"/>
  <c r="E5" i="4"/>
  <c r="C5" i="4"/>
  <c r="Q4" i="4"/>
  <c r="O4" i="4"/>
  <c r="M4" i="4"/>
  <c r="K4" i="4"/>
  <c r="I4" i="4"/>
  <c r="G4" i="4"/>
  <c r="E4" i="4"/>
  <c r="C4" i="4"/>
  <c r="Q3" i="4"/>
  <c r="O3" i="4"/>
  <c r="M3" i="4"/>
  <c r="K3" i="4"/>
  <c r="I3" i="4"/>
  <c r="G3" i="4"/>
  <c r="E3" i="4"/>
  <c r="C3" i="4"/>
  <c r="Q2" i="4"/>
  <c r="O2" i="4"/>
  <c r="M2" i="4"/>
  <c r="K2" i="4"/>
  <c r="I2" i="4"/>
  <c r="G2" i="4"/>
  <c r="E2" i="4"/>
  <c r="C2" i="4"/>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2" i="3"/>
  <c r="E3" i="3"/>
  <c r="E4"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2" i="3"/>
  <c r="G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2" i="3"/>
  <c r="Q3" i="3"/>
  <c r="Q4" i="3"/>
  <c r="Q5" i="3"/>
  <c r="Q6" i="3"/>
  <c r="Q7" i="3"/>
  <c r="Q8" i="3"/>
  <c r="Q9" i="3"/>
  <c r="Q10" i="3"/>
  <c r="Q11" i="3"/>
  <c r="Q12" i="3"/>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2" i="3"/>
  <c r="O3" i="3"/>
  <c r="O4" i="3"/>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2" i="3"/>
  <c r="M3" i="3"/>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2" i="3"/>
  <c r="K3"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2"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2" i="3"/>
  <c r="G37" i="1" l="1"/>
  <c r="G25" i="1"/>
  <c r="G39" i="1" s="1"/>
  <c r="G24" i="1"/>
  <c r="G27" i="1" s="1"/>
  <c r="G28" i="1" s="1"/>
  <c r="G31" i="1"/>
  <c r="G26" i="1"/>
  <c r="G3" i="2" s="1"/>
  <c r="G38" i="1" l="1"/>
  <c r="G29" i="1"/>
  <c r="G30" i="1"/>
  <c r="G33" i="1"/>
  <c r="G5" i="2" l="1" a="1"/>
  <c r="G5" i="2" s="1"/>
  <c r="G4" i="2" a="1"/>
  <c r="G4" i="2" s="1"/>
  <c r="G32" i="1"/>
  <c r="G34" i="1" s="1"/>
  <c r="G35" i="1" s="1"/>
  <c r="G36" i="1" s="1"/>
  <c r="G40" i="1" s="1"/>
  <c r="G47" i="1"/>
  <c r="G48" i="1"/>
  <c r="G49" i="1" l="1"/>
  <c r="G50" i="1" s="1"/>
  <c r="G42" i="1" s="1"/>
  <c r="G41"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<sst xmlns="http://schemas.openxmlformats.org/spreadsheetml/2006/main" count="104" uniqueCount="79">
  <si>
    <t>Ontwikkeld door de KNVB afd. voetbalonderzoek</t>
  </si>
  <si>
    <t>Instructies</t>
  </si>
  <si>
    <t>Meetgegevens</t>
  </si>
  <si>
    <t>Waarde</t>
  </si>
  <si>
    <t>Toelichting</t>
  </si>
  <si>
    <t>Voorbeeld data
↓</t>
  </si>
  <si>
    <t>Geboortedatum (dd-mm-jjjj)</t>
  </si>
  <si>
    <t>Datum van meting (dd-mm-jjjj)</t>
  </si>
  <si>
    <t>Staande lengte (cm, mm)</t>
  </si>
  <si>
    <t>Gewicht meting (kg, gr)</t>
  </si>
  <si>
    <t>Zithoogte (cm, mm)</t>
  </si>
  <si>
    <t>Hoogte kruk (cm, mm)</t>
  </si>
  <si>
    <t>Decimale leeftijd</t>
  </si>
  <si>
    <t>vaak gemeten als: (Geboortedatum – meetdatum)/365,25</t>
  </si>
  <si>
    <t>Beenlengte</t>
  </si>
  <si>
    <t>Leeftijd x Beenlengte</t>
  </si>
  <si>
    <t>Leeftijd x Zitlengte</t>
  </si>
  <si>
    <t>Gewicht/Lengte</t>
  </si>
  <si>
    <t>APHV (Mirwald)</t>
  </si>
  <si>
    <t>APHV (Fransen)</t>
  </si>
  <si>
    <t>Gemiddelde APHV</t>
  </si>
  <si>
    <t>Afwijking gem. populatie</t>
  </si>
  <si>
    <t>Bioleeftijd speler</t>
  </si>
  <si>
    <t>Leeftijd jongste teamgenoot</t>
  </si>
  <si>
    <t>x-as</t>
  </si>
  <si>
    <t>Stap 1</t>
  </si>
  <si>
    <t>Criteria 1: biologische leeftijd</t>
  </si>
  <si>
    <t>M</t>
  </si>
  <si>
    <t>S</t>
  </si>
  <si>
    <t>z-score</t>
  </si>
  <si>
    <t>p</t>
  </si>
  <si>
    <t>age</t>
  </si>
  <si>
    <t>P3</t>
  </si>
  <si>
    <t>P5</t>
  </si>
  <si>
    <t>P10</t>
  </si>
  <si>
    <t>P25</t>
  </si>
  <si>
    <t>P50</t>
  </si>
  <si>
    <t>P75</t>
  </si>
  <si>
    <t>P90</t>
  </si>
  <si>
    <t>P95</t>
  </si>
  <si>
    <t>P97</t>
  </si>
  <si>
    <t>L</t>
  </si>
  <si>
    <t>ondergrens</t>
  </si>
  <si>
    <t>bovengrens</t>
  </si>
  <si>
    <t>Voeg alleen data toe in de lichtoranje kolommen.</t>
  </si>
  <si>
    <t>Stap 1: meting</t>
  </si>
  <si>
    <t>Stap 2: aanvraag</t>
  </si>
  <si>
    <t>Uitkomst</t>
  </si>
  <si>
    <t>Naam jeugdspeler</t>
  </si>
  <si>
    <t>Naam Vereniging</t>
  </si>
  <si>
    <t>FC KNVB</t>
  </si>
  <si>
    <t>Jan Janssen</t>
  </si>
  <si>
    <t>Onder 15</t>
  </si>
  <si>
    <t>KNVB relatienummer</t>
  </si>
  <si>
    <t>Team waarin de speler uit wil komen</t>
  </si>
  <si>
    <t>vul in als "Onder X"</t>
  </si>
  <si>
    <t>vul de volledige naam in van de speler</t>
  </si>
  <si>
    <t>Als je geen kruk gebruikt om de zittende lengte op te meten of je hebt de lengte van het bovenlichaam al, vul dan 0 in.</t>
  </si>
  <si>
    <t>Gegevens afkomstig van aanvrager</t>
  </si>
  <si>
    <t>Lengte bovenlichaam</t>
  </si>
  <si>
    <t>Been x lengte bovenlichaam</t>
  </si>
  <si>
    <t>Stap 2A</t>
  </si>
  <si>
    <t xml:space="preserve">Criteria 2a: Niet groter dan 50% van de populatie </t>
  </si>
  <si>
    <t>Stap 2B</t>
  </si>
  <si>
    <t xml:space="preserve">Criteria 2b: Niet groter dan 10% van de populatie </t>
  </si>
  <si>
    <t>leeftijd</t>
  </si>
  <si>
    <t>Ontwikkeld door de KNVB afdeling voetbalonderzoek</t>
  </si>
  <si>
    <r>
      <rPr>
        <b/>
        <sz val="13"/>
        <color rgb="FF253780"/>
        <rFont val="Arial"/>
        <family val="2"/>
      </rPr>
      <t>Vul hieronder de verzamelde lengte en gewicht gegevens van de meting in.</t>
    </r>
    <r>
      <rPr>
        <sz val="13"/>
        <color rgb="FF253780"/>
        <rFont val="Arial"/>
        <family val="2"/>
      </rPr>
      <t xml:space="preserve"> 
Let hierbij goed op de vereiste notatie! Gebruik een komma in plaats van een punt voor de decimaal. Zorg er eerst voor dat alle lichtoranje kolommen leeg zijn. Voeg vervolgens de informatie van de speler toe hieronder. Deze informatie beslaat: geboortedatum, staande lengte in centimeters, gewicht in kilogram, zittende lengte in centimers, en indien nodig de hoogte van de kruk.</t>
    </r>
  </si>
  <si>
    <t>Naam vereniging</t>
  </si>
  <si>
    <r>
      <t xml:space="preserve">Om dispensatie aan te vragen moeten er lengte en gewicht gegevens worden verzameld. Dit kan op basis van een meting volgens het protocol wat gepubliceerd is op KNVB.nl. Deze kun je ook vinden in het tabblad in dit formulier. 
</t>
    </r>
    <r>
      <rPr>
        <b/>
        <sz val="13"/>
        <color rgb="FF253780"/>
        <rFont val="Arial"/>
        <family val="2"/>
      </rPr>
      <t>Let op! De meting mag niet eerder dan een maand geleden zijn uitgevoerd.</t>
    </r>
  </si>
  <si>
    <t>Indien Stap 2A of 2B een groene vink geeft, dan is dispensatie akkoord</t>
  </si>
  <si>
    <t>Lichaam in verhouding?</t>
  </si>
  <si>
    <t>Ratio</t>
  </si>
  <si>
    <t>Indien bij Ratio een rood kruis (❌), vraag om nieuwe meting</t>
  </si>
  <si>
    <t>Ratio zithoogte/staande lengte</t>
  </si>
  <si>
    <t>Dispensatie aanvraag 26/'27</t>
  </si>
  <si>
    <t>De KNVB biedt voor het seizoen 2026'/27 een dispensatieregeling aan voor spelers die relatief klein zijn voor hun leeftijd. De dispensatieregeling geldt voor jongens, in de categorie A, in de leeftijdscategorieën O13 tot en met O17. Dit formulier kan worden gebruikt voor het aanvragen van dispensatie. Daarvoor moeten een aantal gegevens worden aangeleverd, zodat er op basis van verschillende berekeningsmethodes een inschatting kan worden gemaakt of de speler in aanmerking komt voor dispensatie.</t>
  </si>
  <si>
    <t>De KNVB biedt voor het seizoen 2026'/27 een dispensatieregeling aan voor spelers die aantoonbaar klein zijn voor hun leeftijd. De dispensatieregeling geldt voor jongens, in de categorie A, in de leeftijdscategorieën O13 tot en met O17. Dit formulier kan worden gebruikt voor het aanvragen van dispensatie. Daarvoor moeten een aantal gegevens worden aangeleverd, zodat er op basis van verschillende berekeningsmethodes een inschatting kan worden gemaakt of de speler in aanmerking komt voor dispensatie.</t>
  </si>
  <si>
    <t>Dispensatie aanvraag 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</si>
</sst>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0.0000"/>
  </numFmts>
  <fonts count="19" x14ac:knownFonts="1">
    <font>
      <sz val="12"/>
      <color theme="1"/>
      <name val="Aptos Narrow"/>
      <family val="2"/>
      <scheme val="minor"/>
    </font>
    <font>
      <sz val="11"/>
      <color theme="1"/>
      <name val="Gill Sans MT"/>
      <family val="2"/>
    </font>
    <font>
      <sz val="10"/>
      <color theme="1"/>
      <name val="Arial"/>
      <family val="2"/>
    </font>
    <font>
      <sz val="11"/>
      <color theme="1"/>
      <name val="Arial"/>
      <family val="2"/>
    </font>
    <font>
      <b/>
      <sz val="12"/>
      <color rgb="FF253780"/>
      <name val="Arial"/>
      <family val="2"/>
    </font>
    <font>
      <sz val="12"/>
      <color rgb="FF253780"/>
      <name val="Arial"/>
      <family val="2"/>
    </font>
    <font>
      <sz val="11"/>
      <color rgb="FF253780"/>
      <name val="Arial"/>
      <family val="2"/>
    </font>
    <font>
      <sz val="11"/>
      <color theme="0"/>
      <name val="Arial"/>
      <family val="2"/>
    </font>
    <font>
      <sz val="12"/>
      <color theme="1"/>
      <name val="Arial"/>
      <family val="2"/>
    </font>
    <font>
      <sz val="13"/>
      <color theme="1"/>
      <name val="Arial"/>
      <family val="2"/>
    </font>
    <font>
      <b/>
      <sz val="18"/>
      <color theme="0"/>
      <name val="Arial"/>
      <family val="2"/>
    </font>
    <font>
      <b/>
      <sz val="13"/>
      <color theme="0"/>
      <name val="Arial"/>
      <family val="2"/>
    </font>
    <font>
      <b/>
      <i/>
      <sz val="13"/>
      <color theme="0"/>
      <name val="Arial"/>
      <family val="2"/>
    </font>
    <font>
      <sz val="13"/>
      <color rgb="FF253780"/>
      <name val="Arial"/>
      <family val="2"/>
    </font>
    <font>
      <b/>
      <sz val="13"/>
      <color rgb="FF253780"/>
      <name val="Arial"/>
      <family val="2"/>
    </font>
    <font>
      <i/>
      <sz val="10"/>
      <color rgb="FF253780"/>
      <name val="Arial"/>
      <family val="2"/>
    </font>
    <font>
      <i/>
      <sz val="13"/>
      <color rgb="FF253780"/>
      <name val="Arial"/>
      <family val="2"/>
    </font>
    <font>
      <b/>
      <sz val="11"/>
      <color rgb="FF253780"/>
      <name val="Arial"/>
      <family val="2"/>
    </font>
    <font>
      <b/>
      <i/>
      <sz val="14"/>
      <color theme="0"/>
      <name val="Arial"/>
      <family val="2"/>
    </font>
  </fonts>
  <fills count="5">
    <fill>
      <patternFill patternType="none"/>
    </fill>
    <fill>
      <patternFill patternType="gray125"/>
    </fill>
    <fill>
      <patternFill patternType="solid">
        <fgColor theme="0"/>
        <bgColor indexed="64"/>
      </patternFill>
    </fill>
    <fill>
      <patternFill patternType="solid">
        <fgColor rgb="FFFAC59E"/>
        <bgColor indexed="64"/>
      </patternFill>
    </fill>
    <fill>
      <patternFill patternType="solid">
        <fgColor rgb="FFFF600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top style="medium">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top style="dashed">
        <color indexed="64"/>
      </top>
      <bottom style="medium">
        <color indexed="64"/>
      </bottom>
      <diagonal/>
    </border>
    <border>
      <left/>
      <right/>
      <top style="dashed">
        <color indexed="64"/>
      </top>
      <bottom style="dashed">
        <color indexed="64"/>
      </bottom>
      <diagonal/>
    </border>
    <border>
      <left/>
      <right/>
      <top style="medium">
        <color indexed="64"/>
      </top>
      <bottom style="dashed">
        <color indexed="64"/>
      </bottom>
      <diagonal/>
    </border>
    <border>
      <left/>
      <right/>
      <top style="dash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9">
    <xf numFmtId="0" fontId="0" fillId="0" borderId="0" xfId="0"/>
    <xf numFmtId="164" fontId="0" fillId="0" borderId="0" xfId="0" applyNumberFormat="1"/>
    <xf numFmtId="0" fontId="4" fillId="2" borderId="0" xfId="0" applyFont="1" applyFill="1" applyAlignment="1" applyProtection="1">
      <alignment horizontal="center" vertical="center" wrapText="1"/>
      <protection hidden="1"/>
    </xf>
    <xf numFmtId="0" fontId="1" fillId="2" borderId="0" xfId="0" applyFont="1" applyFill="1"/>
    <xf numFmtId="0" fontId="0" fillId="2" borderId="0" xfId="0" applyFill="1"/>
    <xf numFmtId="0" fontId="3" fillId="2" borderId="0" xfId="0" applyFont="1" applyFill="1"/>
    <xf numFmtId="0" fontId="8" fillId="0" borderId="0" xfId="0" applyFont="1"/>
    <xf numFmtId="0" fontId="8" fillId="2" borderId="0" xfId="0" applyFont="1" applyFill="1"/>
    <xf numFmtId="0" fontId="7" fillId="2" borderId="0" xfId="0" applyFont="1" applyFill="1" applyAlignment="1">
      <alignment horizontal="center" vertical="center"/>
    </xf>
    <xf numFmtId="0" fontId="3" fillId="2" borderId="0" xfId="0" applyFont="1" applyFill="1" applyAlignment="1">
      <alignment horizontal="center" vertical="center"/>
    </xf>
    <xf numFmtId="0" fontId="12" fillId="4" borderId="12" xfId="0" applyFont="1" applyFill="1" applyBorder="1" applyAlignment="1">
      <alignment vertical="center"/>
    </xf>
    <xf numFmtId="2" fontId="6" fillId="2" borderId="0" xfId="0" applyNumberFormat="1" applyFont="1" applyFill="1" applyAlignment="1">
      <alignment horizontal="center" vertical="center"/>
    </xf>
    <xf numFmtId="0" fontId="9" fillId="2" borderId="2" xfId="0" applyFont="1" applyFill="1" applyBorder="1" applyAlignment="1">
      <alignment horizontal="distributed" vertical="center" wrapText="1" indent="2"/>
    </xf>
    <xf numFmtId="0" fontId="3" fillId="2" borderId="4" xfId="0" applyFont="1" applyFill="1" applyBorder="1"/>
    <xf numFmtId="0" fontId="3" fillId="0" borderId="0" xfId="0" applyFont="1" applyAlignment="1">
      <alignment vertical="center"/>
    </xf>
    <xf numFmtId="0" fontId="18" fillId="4" borderId="12" xfId="0" applyFont="1" applyFill="1" applyBorder="1" applyAlignment="1">
      <alignment vertical="center"/>
    </xf>
    <xf numFmtId="2" fontId="0" fillId="0" borderId="0" xfId="0" applyNumberFormat="1"/>
    <xf numFmtId="0" fontId="5" fillId="0" borderId="22" xfId="0" applyFont="1" applyBorder="1" applyAlignment="1" applyProtection="1">
      <alignment horizontal="left" vertical="center" wrapText="1" indent="3"/>
      <protection hidden="1"/>
    </xf>
    <xf numFmtId="0" fontId="5" fillId="0" borderId="16" xfId="0" applyFont="1" applyBorder="1" applyAlignment="1" applyProtection="1">
      <alignment horizontal="left" vertical="center" wrapText="1" indent="3"/>
      <protection hidden="1"/>
    </xf>
    <xf numFmtId="0" fontId="5" fillId="3" borderId="18" xfId="0" applyFont="1" applyFill="1" applyBorder="1" applyAlignment="1" applyProtection="1">
      <alignment horizontal="center" vertical="center"/>
      <protection locked="0"/>
    </xf>
    <xf numFmtId="0" fontId="5" fillId="3" borderId="16" xfId="0" applyFont="1" applyFill="1" applyBorder="1" applyAlignment="1" applyProtection="1">
      <alignment horizontal="center" vertical="center"/>
      <protection locked="0"/>
    </xf>
    <xf numFmtId="14" fontId="5" fillId="2" borderId="18" xfId="0" applyNumberFormat="1" applyFont="1" applyFill="1" applyBorder="1" applyAlignment="1">
      <alignment horizontal="center" vertical="center"/>
    </xf>
    <xf numFmtId="14" fontId="5" fillId="2" borderId="16" xfId="0" applyNumberFormat="1" applyFont="1" applyFill="1" applyBorder="1" applyAlignment="1">
      <alignment horizontal="center" vertical="center"/>
    </xf>
    <xf numFmtId="0" fontId="4" fillId="0" borderId="18" xfId="0" applyFont="1" applyBorder="1" applyAlignment="1">
      <alignment horizontal="center" vertical="center"/>
    </xf>
    <xf numFmtId="0" fontId="4" fillId="0" borderId="22" xfId="0" applyFont="1" applyBorder="1" applyAlignment="1">
      <alignment horizontal="center" vertical="center"/>
    </xf>
    <xf numFmtId="0" fontId="5" fillId="3" borderId="17" xfId="0" applyFont="1" applyFill="1" applyBorder="1" applyAlignment="1" applyProtection="1">
      <alignment horizontal="center" vertical="center"/>
      <protection locked="0"/>
    </xf>
    <xf numFmtId="14" fontId="5" fillId="2" borderId="17" xfId="0" applyNumberFormat="1" applyFont="1" applyFill="1" applyBorder="1" applyAlignment="1">
      <alignment horizontal="center" vertical="center"/>
    </xf>
    <xf numFmtId="0" fontId="5" fillId="0" borderId="18" xfId="0" applyFont="1" applyBorder="1" applyAlignment="1">
      <alignment horizontal="center" vertical="center"/>
    </xf>
    <xf numFmtId="0" fontId="5" fillId="0" borderId="22" xfId="0" applyFont="1" applyBorder="1" applyAlignment="1">
      <alignment horizontal="center" vertical="center"/>
    </xf>
    <xf numFmtId="0" fontId="5" fillId="2" borderId="17"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2"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1" xfId="0" applyFont="1" applyFill="1" applyBorder="1" applyAlignment="1">
      <alignment horizontal="center" vertical="center"/>
    </xf>
    <xf numFmtId="0" fontId="2" fillId="2" borderId="2" xfId="0" applyFont="1" applyFill="1" applyBorder="1" applyAlignment="1">
      <alignment horizontal="center" vertical="center"/>
    </xf>
    <xf numFmtId="0" fontId="15" fillId="2" borderId="22" xfId="0" applyFont="1" applyFill="1" applyBorder="1" applyAlignment="1" applyProtection="1">
      <alignment horizontal="center" vertical="center" wrapText="1"/>
      <protection hidden="1"/>
    </xf>
    <xf numFmtId="14" fontId="5" fillId="3" borderId="18" xfId="0" applyNumberFormat="1" applyFont="1" applyFill="1" applyBorder="1" applyAlignment="1" applyProtection="1">
      <alignment horizontal="center" vertical="center"/>
      <protection locked="0"/>
    </xf>
    <xf numFmtId="14" fontId="5" fillId="3" borderId="16" xfId="0" applyNumberFormat="1" applyFont="1" applyFill="1" applyBorder="1" applyAlignment="1" applyProtection="1">
      <alignment horizontal="center" vertical="center"/>
      <protection locked="0"/>
    </xf>
    <xf numFmtId="0" fontId="5" fillId="0" borderId="24" xfId="0" applyFont="1" applyBorder="1" applyAlignment="1" applyProtection="1">
      <alignment horizontal="left" vertical="center" wrapText="1" indent="3"/>
      <protection hidden="1"/>
    </xf>
    <xf numFmtId="0" fontId="5" fillId="0" borderId="19" xfId="0" applyFont="1" applyBorder="1" applyAlignment="1" applyProtection="1">
      <alignment horizontal="left" vertical="center" wrapText="1" indent="3"/>
      <protection hidden="1"/>
    </xf>
    <xf numFmtId="2" fontId="5" fillId="3" borderId="21" xfId="0" applyNumberFormat="1" applyFont="1" applyFill="1" applyBorder="1" applyAlignment="1" applyProtection="1">
      <alignment horizontal="center" vertical="center"/>
      <protection locked="0"/>
    </xf>
    <xf numFmtId="2" fontId="5" fillId="3" borderId="19" xfId="0" applyNumberFormat="1" applyFont="1" applyFill="1" applyBorder="1" applyAlignment="1" applyProtection="1">
      <alignment horizontal="center" vertical="center"/>
      <protection locked="0"/>
    </xf>
    <xf numFmtId="2" fontId="5" fillId="2" borderId="21" xfId="0" applyNumberFormat="1" applyFont="1" applyFill="1" applyBorder="1" applyAlignment="1">
      <alignment horizontal="center" vertical="center"/>
    </xf>
    <xf numFmtId="2" fontId="5" fillId="2" borderId="19" xfId="0" applyNumberFormat="1" applyFont="1" applyFill="1" applyBorder="1" applyAlignment="1">
      <alignment horizontal="center" vertical="center"/>
    </xf>
    <xf numFmtId="0" fontId="5" fillId="0" borderId="21" xfId="0" applyFont="1" applyBorder="1" applyAlignment="1">
      <alignment horizontal="center" vertical="center" wrapText="1"/>
    </xf>
    <xf numFmtId="0" fontId="5" fillId="0" borderId="24" xfId="0" applyFont="1" applyBorder="1" applyAlignment="1">
      <alignment horizontal="center" vertical="center" wrapText="1"/>
    </xf>
    <xf numFmtId="2" fontId="5" fillId="3" borderId="18" xfId="0" applyNumberFormat="1" applyFont="1" applyFill="1" applyBorder="1" applyAlignment="1" applyProtection="1">
      <alignment horizontal="center" vertical="center"/>
      <protection locked="0"/>
    </xf>
    <xf numFmtId="2" fontId="5" fillId="3" borderId="16" xfId="0" applyNumberFormat="1" applyFont="1" applyFill="1" applyBorder="1" applyAlignment="1" applyProtection="1">
      <alignment horizontal="center" vertical="center"/>
      <protection locked="0"/>
    </xf>
    <xf numFmtId="2" fontId="5" fillId="2" borderId="18" xfId="0" applyNumberFormat="1" applyFont="1" applyFill="1" applyBorder="1" applyAlignment="1">
      <alignment horizontal="center" vertical="center"/>
    </xf>
    <xf numFmtId="2" fontId="5" fillId="2" borderId="16" xfId="0" applyNumberFormat="1" applyFont="1" applyFill="1" applyBorder="1" applyAlignment="1">
      <alignment horizontal="center" vertical="center"/>
    </xf>
    <xf numFmtId="0" fontId="10" fillId="4" borderId="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Alignment="1">
      <alignment horizontal="center" vertical="center"/>
    </xf>
    <xf numFmtId="0" fontId="10" fillId="4" borderId="8" xfId="0" applyFont="1" applyFill="1" applyBorder="1" applyAlignment="1">
      <alignment horizontal="center" vertical="center"/>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11" xfId="0" applyFont="1" applyFill="1" applyBorder="1" applyAlignment="1">
      <alignment horizontal="center" vertical="center"/>
    </xf>
    <xf numFmtId="0" fontId="13" fillId="2" borderId="7" xfId="0" applyFont="1" applyFill="1" applyBorder="1" applyAlignment="1" applyProtection="1">
      <alignment horizontal="left" vertical="center" wrapText="1" indent="2"/>
      <protection hidden="1"/>
    </xf>
    <xf numFmtId="0" fontId="13" fillId="2" borderId="0" xfId="0" applyFont="1" applyFill="1" applyAlignment="1" applyProtection="1">
      <alignment horizontal="left" vertical="center" wrapText="1" indent="2"/>
      <protection hidden="1"/>
    </xf>
    <xf numFmtId="0" fontId="13" fillId="2" borderId="8" xfId="0" applyFont="1" applyFill="1" applyBorder="1" applyAlignment="1" applyProtection="1">
      <alignment horizontal="left" vertical="center" wrapText="1" indent="2"/>
      <protection hidden="1"/>
    </xf>
    <xf numFmtId="0" fontId="11" fillId="4" borderId="3" xfId="0" applyFont="1" applyFill="1" applyBorder="1" applyAlignment="1">
      <alignment horizontal="center" vertical="center"/>
    </xf>
    <xf numFmtId="0" fontId="16" fillId="0" borderId="7" xfId="0" applyFont="1" applyBorder="1" applyAlignment="1" applyProtection="1">
      <alignment horizontal="right" vertical="center" wrapText="1" indent="2"/>
      <protection hidden="1"/>
    </xf>
    <xf numFmtId="0" fontId="16" fillId="0" borderId="0" xfId="0" applyFont="1" applyAlignment="1" applyProtection="1">
      <alignment horizontal="right" vertical="center" wrapText="1" indent="2"/>
      <protection hidden="1"/>
    </xf>
    <xf numFmtId="0" fontId="16" fillId="0" borderId="8" xfId="0" applyFont="1" applyBorder="1" applyAlignment="1" applyProtection="1">
      <alignment horizontal="right" vertical="center" wrapText="1" indent="2"/>
      <protection hidden="1"/>
    </xf>
    <xf numFmtId="0" fontId="13" fillId="0" borderId="1" xfId="0" applyFont="1" applyBorder="1" applyAlignment="1" applyProtection="1">
      <alignment horizontal="left" vertical="center" wrapText="1" indent="3"/>
      <protection hidden="1"/>
    </xf>
    <xf numFmtId="0" fontId="13" fillId="0" borderId="2" xfId="0" applyFont="1" applyBorder="1" applyAlignment="1" applyProtection="1">
      <alignment horizontal="left" vertical="center" wrapText="1" indent="3"/>
      <protection hidden="1"/>
    </xf>
    <xf numFmtId="0" fontId="13" fillId="0" borderId="3" xfId="0" applyFont="1" applyBorder="1" applyAlignment="1" applyProtection="1">
      <alignment horizontal="left" vertical="center" wrapText="1" indent="3"/>
      <protection hidden="1"/>
    </xf>
    <xf numFmtId="0" fontId="13" fillId="0" borderId="9" xfId="0" applyFont="1" applyBorder="1" applyAlignment="1" applyProtection="1">
      <alignment horizontal="left" vertical="center" wrapText="1" indent="2"/>
      <protection hidden="1"/>
    </xf>
    <xf numFmtId="0" fontId="13" fillId="0" borderId="10" xfId="0" applyFont="1" applyBorder="1" applyAlignment="1" applyProtection="1">
      <alignment horizontal="left" vertical="center" wrapText="1" indent="2"/>
      <protection hidden="1"/>
    </xf>
    <xf numFmtId="0" fontId="13" fillId="0" borderId="11" xfId="0" applyFont="1" applyBorder="1" applyAlignment="1" applyProtection="1">
      <alignment horizontal="left" vertical="center" wrapText="1" indent="2"/>
      <protection hidden="1"/>
    </xf>
    <xf numFmtId="0" fontId="11" fillId="4" borderId="1"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5" fillId="0" borderId="23" xfId="0" applyFont="1" applyBorder="1" applyAlignment="1" applyProtection="1">
      <alignment horizontal="left" vertical="center" wrapText="1" indent="3"/>
      <protection hidden="1"/>
    </xf>
    <xf numFmtId="0" fontId="5" fillId="0" borderId="13" xfId="0" applyFont="1" applyBorder="1" applyAlignment="1" applyProtection="1">
      <alignment horizontal="left" vertical="center" wrapText="1" indent="3"/>
      <protection hidden="1"/>
    </xf>
    <xf numFmtId="0" fontId="5" fillId="3" borderId="14" xfId="0" applyFont="1" applyFill="1" applyBorder="1" applyAlignment="1" applyProtection="1">
      <alignment horizontal="center" vertical="center"/>
      <protection locked="0"/>
    </xf>
    <xf numFmtId="14" fontId="5" fillId="2" borderId="14" xfId="0" applyNumberFormat="1" applyFont="1" applyFill="1" applyBorder="1" applyAlignment="1">
      <alignment horizontal="center" vertical="center"/>
    </xf>
    <xf numFmtId="0" fontId="4" fillId="0" borderId="15" xfId="0" applyFont="1" applyBorder="1" applyAlignment="1">
      <alignment horizontal="center" vertical="center"/>
    </xf>
    <xf numFmtId="0" fontId="4" fillId="0" borderId="23" xfId="0" applyFont="1" applyBorder="1" applyAlignment="1">
      <alignment horizontal="center" vertical="center"/>
    </xf>
    <xf numFmtId="0" fontId="5" fillId="0" borderId="17" xfId="0" applyFont="1" applyBorder="1" applyAlignment="1">
      <alignment horizontal="center" vertical="center"/>
    </xf>
    <xf numFmtId="0" fontId="4" fillId="0" borderId="17" xfId="0" applyFont="1" applyBorder="1" applyAlignment="1">
      <alignment horizontal="center" vertical="center"/>
    </xf>
    <xf numFmtId="2" fontId="5" fillId="0" borderId="17" xfId="0" applyNumberFormat="1" applyFont="1" applyBorder="1" applyAlignment="1">
      <alignment horizontal="center" vertical="center"/>
    </xf>
    <xf numFmtId="2" fontId="5" fillId="0" borderId="18" xfId="0" applyNumberFormat="1" applyFont="1" applyBorder="1" applyAlignment="1">
      <alignment horizontal="center" vertical="center"/>
    </xf>
    <xf numFmtId="14" fontId="5" fillId="0" borderId="18" xfId="0" applyNumberFormat="1" applyFont="1" applyBorder="1" applyAlignment="1">
      <alignment horizontal="center" vertical="center"/>
    </xf>
    <xf numFmtId="14" fontId="5" fillId="0" borderId="22" xfId="0" applyNumberFormat="1" applyFont="1" applyBorder="1" applyAlignment="1">
      <alignment horizontal="center" vertical="center"/>
    </xf>
    <xf numFmtId="14" fontId="5" fillId="0" borderId="16" xfId="0" applyNumberFormat="1" applyFont="1" applyBorder="1" applyAlignment="1">
      <alignment horizontal="center" vertical="center"/>
    </xf>
    <xf numFmtId="2" fontId="5" fillId="0" borderId="22" xfId="0" applyNumberFormat="1" applyFont="1" applyBorder="1" applyAlignment="1">
      <alignment horizontal="center" vertical="center"/>
    </xf>
    <xf numFmtId="2" fontId="5" fillId="0" borderId="16" xfId="0" applyNumberFormat="1"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15" fillId="2" borderId="2" xfId="0" applyFont="1" applyFill="1" applyBorder="1" applyAlignment="1" applyProtection="1">
      <alignment horizontal="center" vertical="center" wrapText="1"/>
      <protection hidden="1"/>
    </xf>
    <xf numFmtId="0" fontId="5" fillId="0" borderId="23"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xf>
    <xf numFmtId="0" fontId="3" fillId="2" borderId="25" xfId="0" applyFont="1" applyFill="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2" borderId="0" xfId="0" applyFont="1" applyFill="1" applyAlignment="1">
      <alignment horizontal="center" vertical="center"/>
    </xf>
    <xf numFmtId="2" fontId="3" fillId="0" borderId="25" xfId="0" applyNumberFormat="1" applyFont="1" applyBorder="1" applyAlignment="1">
      <alignment horizontal="center" vertical="center"/>
    </xf>
    <xf numFmtId="0" fontId="7" fillId="2" borderId="0" xfId="0" applyFont="1" applyFill="1" applyAlignment="1">
      <alignment horizontal="center" vertical="center"/>
    </xf>
    <xf numFmtId="2" fontId="6" fillId="0" borderId="25" xfId="0" applyNumberFormat="1" applyFont="1" applyBorder="1" applyAlignment="1">
      <alignment horizontal="center" vertical="center"/>
    </xf>
    <xf numFmtId="0" fontId="17" fillId="0" borderId="12" xfId="0" applyFont="1" applyBorder="1" applyAlignment="1">
      <alignment horizontal="center" vertical="center"/>
    </xf>
    <xf numFmtId="2" fontId="6" fillId="2" borderId="12" xfId="0" applyNumberFormat="1" applyFont="1" applyFill="1" applyBorder="1" applyAlignment="1">
      <alignment horizontal="center" vertical="center"/>
    </xf>
    <xf numFmtId="2" fontId="3" fillId="2" borderId="25" xfId="0" applyNumberFormat="1" applyFont="1" applyFill="1" applyBorder="1" applyAlignment="1">
      <alignment horizontal="center" vertical="center"/>
    </xf>
    <xf numFmtId="0" fontId="3" fillId="0" borderId="29" xfId="0" applyFont="1" applyBorder="1" applyAlignment="1">
      <alignment horizontal="center" vertical="center"/>
    </xf>
    <xf numFmtId="2" fontId="3" fillId="2" borderId="29" xfId="0" applyNumberFormat="1" applyFont="1" applyFill="1" applyBorder="1" applyAlignment="1">
      <alignment horizontal="center" vertical="center"/>
    </xf>
    <xf numFmtId="166" fontId="3" fillId="2" borderId="25" xfId="0" applyNumberFormat="1" applyFont="1" applyFill="1" applyBorder="1" applyAlignment="1">
      <alignment horizontal="center" vertical="center"/>
    </xf>
    <xf numFmtId="0" fontId="3" fillId="0" borderId="0" xfId="0" applyFont="1" applyAlignment="1">
      <alignment horizontal="center" vertical="center"/>
    </xf>
    <xf numFmtId="165" fontId="3" fillId="0" borderId="25" xfId="0" applyNumberFormat="1" applyFont="1" applyBorder="1" applyAlignment="1">
      <alignment horizontal="center" vertical="center"/>
    </xf>
    <xf numFmtId="0" fontId="5" fillId="0" borderId="20" xfId="0" applyFont="1" applyBorder="1" applyAlignment="1">
      <alignment horizontal="center" vertical="center" wrapText="1"/>
    </xf>
    <xf numFmtId="0" fontId="3" fillId="2" borderId="7" xfId="0" applyFont="1" applyFill="1" applyBorder="1" applyAlignment="1">
      <alignment horizontal="center" vertical="center"/>
    </xf>
    <xf numFmtId="2" fontId="17" fillId="2" borderId="12" xfId="0" applyNumberFormat="1" applyFont="1" applyFill="1" applyBorder="1" applyAlignment="1">
      <alignment horizontal="center" vertical="center" wrapText="1"/>
    </xf>
    <xf numFmtId="2" fontId="5" fillId="0" borderId="21" xfId="0" applyNumberFormat="1" applyFont="1" applyBorder="1" applyAlignment="1">
      <alignment horizontal="center" vertical="center"/>
    </xf>
    <xf numFmtId="2" fontId="5" fillId="0" borderId="24" xfId="0" applyNumberFormat="1" applyFont="1" applyBorder="1" applyAlignment="1">
      <alignment horizontal="center" vertical="center"/>
    </xf>
    <xf numFmtId="2" fontId="5" fillId="0" borderId="19" xfId="0" applyNumberFormat="1" applyFont="1" applyBorder="1" applyAlignment="1">
      <alignment horizontal="center" vertical="center"/>
    </xf>
    <xf numFmtId="0" fontId="4"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2" fontId="3" fillId="2" borderId="1" xfId="0" applyNumberFormat="1" applyFont="1" applyFill="1" applyBorder="1" applyAlignment="1">
      <alignment horizontal="center" vertical="center"/>
    </xf>
    <xf numFmtId="2" fontId="3" fillId="2" borderId="2" xfId="0" applyNumberFormat="1" applyFont="1" applyFill="1" applyBorder="1" applyAlignment="1">
      <alignment horizontal="center" vertical="center"/>
    </xf>
    <xf numFmtId="2" fontId="3" fillId="2" borderId="3" xfId="0" applyNumberFormat="1"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5" fillId="0" borderId="4" xfId="0" applyFont="1" applyBorder="1" applyAlignment="1" applyProtection="1">
      <alignment horizontal="center" vertical="center" wrapText="1"/>
      <protection hidden="1"/>
    </xf>
  </cellXfs>
  <cellStyles count="1">
    <cellStyle name="Standaard" xfId="0" builtinId="0"/>
  </cellStyles>
  <dxfs count="0"/>
  <tableStyles count="0" defaultTableStyle="TableStyleMedium2" defaultPivotStyle="PivotStyleLight16"/>
  <colors>
    <mruColors>
      <color rgb="FF253780"/>
      <color rgb="FFFF6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nl-NL" b="1"/>
              <a:t>Groeicurve</a:t>
            </a:r>
            <a:r>
              <a:rPr lang="nl-NL" b="1" baseline="0"/>
              <a:t> TNO 2009 (jongens/mannen)</a:t>
            </a:r>
            <a:endParaRPr lang="nl-NL"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2"/>
          <c:order val="0"/>
          <c:tx>
            <c:v>Base</c:v>
          </c:tx>
          <c:spPr>
            <a:no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extLst>
            <c:ext xmlns:c16="http://schemas.microsoft.com/office/drawing/2014/chart" uri="{C3380CC4-5D6E-409C-BE32-E72D297353CC}">
              <c16:uniqueId val="{00000000-E432-C94A-9F64-684085F3474C}"/>
            </c:ext>
          </c:extLst>
        </c:ser>
        <c:ser>
          <c:idx val="17"/>
          <c:order val="1"/>
          <c:tx>
            <c:v>Diff8</c:v>
          </c:tx>
          <c:spPr>
            <a:solidFill>
              <a:schemeClr val="accent1">
                <a:lumMod val="20000"/>
                <a:lumOff val="8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referenties_jongens!$C$2:$C$82</c:f>
              <c:numCache>
                <c:formatCode>General</c:formatCode>
                <c:ptCount val="81"/>
                <c:pt idx="0">
                  <c:v>1.5490000000000066</c:v>
                </c:pt>
                <c:pt idx="1">
                  <c:v>1.5589999999999975</c:v>
                </c:pt>
                <c:pt idx="2">
                  <c:v>1.5679999999999836</c:v>
                </c:pt>
                <c:pt idx="3">
                  <c:v>1.578000000000003</c:v>
                </c:pt>
                <c:pt idx="4">
                  <c:v>1.5879999999999939</c:v>
                </c:pt>
                <c:pt idx="5">
                  <c:v>1.5970000000000084</c:v>
                </c:pt>
                <c:pt idx="6">
                  <c:v>1.6100000000000136</c:v>
                </c:pt>
                <c:pt idx="7">
                  <c:v>1.6220000000000141</c:v>
                </c:pt>
                <c:pt idx="8">
                  <c:v>1.6340000000000146</c:v>
                </c:pt>
                <c:pt idx="9">
                  <c:v>1.6469999999999914</c:v>
                </c:pt>
                <c:pt idx="10">
                  <c:v>1.6589999999999918</c:v>
                </c:pt>
                <c:pt idx="11">
                  <c:v>1.671999999999997</c:v>
                </c:pt>
                <c:pt idx="12">
                  <c:v>1.6850000000000023</c:v>
                </c:pt>
                <c:pt idx="13">
                  <c:v>1.6980000000000075</c:v>
                </c:pt>
                <c:pt idx="14">
                  <c:v>1.7110000000000127</c:v>
                </c:pt>
                <c:pt idx="15">
                  <c:v>1.7249999999999943</c:v>
                </c:pt>
                <c:pt idx="16">
                  <c:v>1.7400000000000091</c:v>
                </c:pt>
                <c:pt idx="17">
                  <c:v>1.7560000000000002</c:v>
                </c:pt>
                <c:pt idx="18">
                  <c:v>1.771000000000015</c:v>
                </c:pt>
                <c:pt idx="19">
                  <c:v>1.7869999999999777</c:v>
                </c:pt>
                <c:pt idx="20">
                  <c:v>1.8019999999999925</c:v>
                </c:pt>
                <c:pt idx="21">
                  <c:v>1.8160000000000025</c:v>
                </c:pt>
                <c:pt idx="22">
                  <c:v>1.8299999999999841</c:v>
                </c:pt>
                <c:pt idx="23">
                  <c:v>1.8449999999999989</c:v>
                </c:pt>
                <c:pt idx="24">
                  <c:v>1.8590000000000089</c:v>
                </c:pt>
                <c:pt idx="25">
                  <c:v>1.8739999999999952</c:v>
                </c:pt>
                <c:pt idx="26">
                  <c:v>1.8849999999999909</c:v>
                </c:pt>
                <c:pt idx="27">
                  <c:v>1.896000000000015</c:v>
                </c:pt>
                <c:pt idx="28">
                  <c:v>1.9080000000000155</c:v>
                </c:pt>
                <c:pt idx="29">
                  <c:v>1.9200000000000159</c:v>
                </c:pt>
                <c:pt idx="30">
                  <c:v>1.9309999999999832</c:v>
                </c:pt>
                <c:pt idx="31">
                  <c:v>1.9380000000000166</c:v>
                </c:pt>
                <c:pt idx="32">
                  <c:v>1.9429999999999836</c:v>
                </c:pt>
                <c:pt idx="33">
                  <c:v>1.9500000000000171</c:v>
                </c:pt>
                <c:pt idx="34">
                  <c:v>1.9559999999999889</c:v>
                </c:pt>
                <c:pt idx="35">
                  <c:v>1.9620000000000175</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1.8680000000000234</c:v>
                </c:pt>
                <c:pt idx="51">
                  <c:v>1.8580000000000041</c:v>
                </c:pt>
                <c:pt idx="52">
                  <c:v>1.8489999999999895</c:v>
                </c:pt>
                <c:pt idx="53">
                  <c:v>1.8389999999999986</c:v>
                </c:pt>
                <c:pt idx="54">
                  <c:v>1.8290000000000077</c:v>
                </c:pt>
                <c:pt idx="55">
                  <c:v>1.8180000000000121</c:v>
                </c:pt>
                <c:pt idx="56">
                  <c:v>1.811000000000007</c:v>
                </c:pt>
                <c:pt idx="57">
                  <c:v>1.804000000000002</c:v>
                </c:pt>
                <c:pt idx="58">
                  <c:v>1.796999999999997</c:v>
                </c:pt>
                <c:pt idx="59">
                  <c:v>1.7909999999999968</c:v>
                </c:pt>
                <c:pt idx="60">
                  <c:v>1.7830000000000155</c:v>
                </c:pt>
                <c:pt idx="61">
                  <c:v>1.7790000000000248</c:v>
                </c:pt>
                <c:pt idx="62">
                  <c:v>1.7740000000000009</c:v>
                </c:pt>
                <c:pt idx="63">
                  <c:v>1.768999999999977</c:v>
                </c:pt>
                <c:pt idx="64">
                  <c:v>1.7649999999999864</c:v>
                </c:pt>
                <c:pt idx="65">
                  <c:v>1.7599999999999909</c:v>
                </c:pt>
                <c:pt idx="66">
                  <c:v>1.7560000000000002</c:v>
                </c:pt>
                <c:pt idx="67">
                  <c:v>1.7510000000000048</c:v>
                </c:pt>
                <c:pt idx="68">
                  <c:v>1.7469999999999857</c:v>
                </c:pt>
                <c:pt idx="69">
                  <c:v>1.7419999999999902</c:v>
                </c:pt>
                <c:pt idx="70">
                  <c:v>1.7379999999999995</c:v>
                </c:pt>
                <c:pt idx="71">
                  <c:v>1.7350000000000136</c:v>
                </c:pt>
                <c:pt idx="72">
                  <c:v>1.7319999999999993</c:v>
                </c:pt>
                <c:pt idx="73">
                  <c:v>1.7299999999999898</c:v>
                </c:pt>
                <c:pt idx="74">
                  <c:v>1.7259999999999991</c:v>
                </c:pt>
                <c:pt idx="75">
                  <c:v>1.7230000000000132</c:v>
                </c:pt>
                <c:pt idx="76">
                  <c:v>1.7199999999999989</c:v>
                </c:pt>
                <c:pt idx="77">
                  <c:v>1.7160000000000082</c:v>
                </c:pt>
                <c:pt idx="78">
                  <c:v>1.7119999999999891</c:v>
                </c:pt>
                <c:pt idx="79">
                  <c:v>1.7090000000000032</c:v>
                </c:pt>
                <c:pt idx="80">
                  <c:v>1.7040000000000077</c:v>
                </c:pt>
              </c:numCache>
            </c:numRef>
          </c:val>
          <c:extLst>
            <c:ext xmlns:c16="http://schemas.microsoft.com/office/drawing/2014/chart" uri="{C3380CC4-5D6E-409C-BE32-E72D297353CC}">
              <c16:uniqueId val="{00000001-E432-C94A-9F64-684085F3474C}"/>
            </c:ext>
          </c:extLst>
        </c:ser>
        <c:ser>
          <c:idx val="15"/>
          <c:order val="2"/>
          <c:tx>
            <c:v>Diff7</c:v>
          </c:tx>
          <c:spPr>
            <a:solidFill>
              <a:schemeClr val="tx2">
                <a:lumMod val="25000"/>
                <a:lumOff val="7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referenties_jongens!$E$2:$E$82</c:f>
              <c:numCache>
                <c:formatCode>General</c:formatCode>
                <c:ptCount val="81"/>
                <c:pt idx="0">
                  <c:v>2.3859999999999957</c:v>
                </c:pt>
                <c:pt idx="1">
                  <c:v>2.4010000000000105</c:v>
                </c:pt>
                <c:pt idx="2">
                  <c:v>2.4160000000000252</c:v>
                </c:pt>
                <c:pt idx="3">
                  <c:v>2.4300000000000068</c:v>
                </c:pt>
                <c:pt idx="4">
                  <c:v>2.4440000000000168</c:v>
                </c:pt>
                <c:pt idx="5">
                  <c:v>2.4590000000000032</c:v>
                </c:pt>
                <c:pt idx="6">
                  <c:v>2.4779999999999802</c:v>
                </c:pt>
                <c:pt idx="7">
                  <c:v>2.4969999999999857</c:v>
                </c:pt>
                <c:pt idx="8">
                  <c:v>2.5159999999999911</c:v>
                </c:pt>
                <c:pt idx="9">
                  <c:v>2.5349999999999966</c:v>
                </c:pt>
                <c:pt idx="10">
                  <c:v>2.554000000000002</c:v>
                </c:pt>
                <c:pt idx="11">
                  <c:v>2.5739999999999839</c:v>
                </c:pt>
                <c:pt idx="12">
                  <c:v>2.5949999999999989</c:v>
                </c:pt>
                <c:pt idx="13">
                  <c:v>2.6150000000000091</c:v>
                </c:pt>
                <c:pt idx="14">
                  <c:v>2.6359999999999957</c:v>
                </c:pt>
                <c:pt idx="15">
                  <c:v>2.6560000000000059</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2.90300000000002</c:v>
                </c:pt>
                <c:pt idx="27">
                  <c:v>2.9209999999999923</c:v>
                </c:pt>
                <c:pt idx="28">
                  <c:v>2.9379999999999882</c:v>
                </c:pt>
                <c:pt idx="29">
                  <c:v>2.9559999999999889</c:v>
                </c:pt>
                <c:pt idx="30">
                  <c:v>2.9730000000000132</c:v>
                </c:pt>
                <c:pt idx="31">
                  <c:v>2.9829999999999757</c:v>
                </c:pt>
                <c:pt idx="32">
                  <c:v>2.9939999999999998</c:v>
                </c:pt>
                <c:pt idx="33">
                  <c:v>3.0029999999999859</c:v>
                </c:pt>
                <c:pt idx="34">
                  <c:v>3.0130000000000052</c:v>
                </c:pt>
                <c:pt idx="35">
                  <c:v>3.0229999999999961</c:v>
                </c:pt>
                <c:pt idx="36">
                  <c:v>3.0229999999999961</c:v>
                </c:pt>
                <c:pt idx="37">
                  <c:v>3.0230000000000246</c:v>
                </c:pt>
                <c:pt idx="38">
                  <c:v>3.0240000000000009</c:v>
                </c:pt>
                <c:pt idx="39">
                  <c:v>3.0250000000000057</c:v>
                </c:pt>
                <c:pt idx="40">
                  <c:v>3.0249999999999773</c:v>
                </c:pt>
                <c:pt idx="41">
                  <c:v>3.0130000000000052</c:v>
                </c:pt>
                <c:pt idx="42">
                  <c:v>3.0029999999999859</c:v>
                </c:pt>
                <c:pt idx="43">
                  <c:v>2.9919999999999902</c:v>
                </c:pt>
                <c:pt idx="44">
                  <c:v>2.9799999999999898</c:v>
                </c:pt>
                <c:pt idx="45">
                  <c:v>2.9689999999999941</c:v>
                </c:pt>
                <c:pt idx="46">
                  <c:v>2.9519999999999982</c:v>
                </c:pt>
                <c:pt idx="47">
                  <c:v>2.9330000000000211</c:v>
                </c:pt>
                <c:pt idx="48">
                  <c:v>2.914999999999992</c:v>
                </c:pt>
                <c:pt idx="49">
                  <c:v>2.8959999999999866</c:v>
                </c:pt>
                <c:pt idx="50">
                  <c:v>2.8779999999999859</c:v>
                </c:pt>
                <c:pt idx="51">
                  <c:v>2.8629999999999995</c:v>
                </c:pt>
                <c:pt idx="52">
                  <c:v>2.8470000000000084</c:v>
                </c:pt>
                <c:pt idx="53">
                  <c:v>2.8319999999999936</c:v>
                </c:pt>
                <c:pt idx="54">
                  <c:v>2.8160000000000025</c:v>
                </c:pt>
                <c:pt idx="55">
                  <c:v>2.8009999999999877</c:v>
                </c:pt>
                <c:pt idx="56">
                  <c:v>2.7889999999999873</c:v>
                </c:pt>
                <c:pt idx="57">
                  <c:v>2.7789999999999964</c:v>
                </c:pt>
                <c:pt idx="58">
                  <c:v>2.7680000000000007</c:v>
                </c:pt>
                <c:pt idx="59">
                  <c:v>2.7560000000000002</c:v>
                </c:pt>
                <c:pt idx="60">
                  <c:v>2.7459999999999809</c:v>
                </c:pt>
                <c:pt idx="61">
                  <c:v>2.7379999999999995</c:v>
                </c:pt>
                <c:pt idx="62">
                  <c:v>2.7319999999999993</c:v>
                </c:pt>
                <c:pt idx="63">
                  <c:v>2.724000000000018</c:v>
                </c:pt>
                <c:pt idx="64">
                  <c:v>2.717000000000013</c:v>
                </c:pt>
                <c:pt idx="65">
                  <c:v>2.7090000000000032</c:v>
                </c:pt>
                <c:pt idx="66">
                  <c:v>2.703000000000003</c:v>
                </c:pt>
                <c:pt idx="67">
                  <c:v>2.6970000000000027</c:v>
                </c:pt>
                <c:pt idx="68">
                  <c:v>2.688999999999993</c:v>
                </c:pt>
                <c:pt idx="69">
                  <c:v>2.6830000000000211</c:v>
                </c:pt>
                <c:pt idx="70">
                  <c:v>2.6760000000000161</c:v>
                </c:pt>
                <c:pt idx="71">
                  <c:v>2.671999999999997</c:v>
                </c:pt>
                <c:pt idx="72">
                  <c:v>2.6670000000000016</c:v>
                </c:pt>
                <c:pt idx="73">
                  <c:v>2.6620000000000061</c:v>
                </c:pt>
                <c:pt idx="74">
                  <c:v>2.6580000000000155</c:v>
                </c:pt>
                <c:pt idx="75">
                  <c:v>2.6539999999999964</c:v>
                </c:pt>
                <c:pt idx="76">
                  <c:v>2.6479999999999961</c:v>
                </c:pt>
                <c:pt idx="77">
                  <c:v>2.6419999999999959</c:v>
                </c:pt>
                <c:pt idx="78">
                  <c:v>2.6370000000000005</c:v>
                </c:pt>
                <c:pt idx="79">
                  <c:v>2.6299999999999955</c:v>
                </c:pt>
                <c:pt idx="80">
                  <c:v>2.625</c:v>
                </c:pt>
              </c:numCache>
            </c:numRef>
          </c:val>
          <c:extLst>
            <c:ext xmlns:c16="http://schemas.microsoft.com/office/drawing/2014/chart" uri="{C3380CC4-5D6E-409C-BE32-E72D297353CC}">
              <c16:uniqueId val="{00000002-E432-C94A-9F64-684085F3474C}"/>
            </c:ext>
          </c:extLst>
        </c:ser>
        <c:ser>
          <c:idx val="13"/>
          <c:order val="3"/>
          <c:tx>
            <c:v>Diff6</c:v>
          </c:tx>
          <c:spPr>
            <a:solidFill>
              <a:schemeClr val="accent1">
                <a:lumMod val="60000"/>
                <a:lumOff val="4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referenties_jongens!$G$2:$G$82</c:f>
              <c:numCache>
                <c:formatCode>General</c:formatCode>
                <c:ptCount val="81"/>
                <c:pt idx="0">
                  <c:v>3.9869999999999948</c:v>
                </c:pt>
                <c:pt idx="1">
                  <c:v>4.0109999999999957</c:v>
                </c:pt>
                <c:pt idx="2">
                  <c:v>4.0349999999999966</c:v>
                </c:pt>
                <c:pt idx="3">
                  <c:v>4.0600000000000023</c:v>
                </c:pt>
                <c:pt idx="4">
                  <c:v>4.0849999999999795</c:v>
                </c:pt>
                <c:pt idx="5">
                  <c:v>4.1089999999999804</c:v>
                </c:pt>
                <c:pt idx="6">
                  <c:v>4.1400000000000148</c:v>
                </c:pt>
                <c:pt idx="7">
                  <c:v>4.171999999999997</c:v>
                </c:pt>
                <c:pt idx="8">
                  <c:v>4.2040000000000077</c:v>
                </c:pt>
                <c:pt idx="9">
                  <c:v>4.23599999999999</c:v>
                </c:pt>
                <c:pt idx="10">
                  <c:v>4.2680000000000007</c:v>
                </c:pt>
                <c:pt idx="11">
                  <c:v>4.3019999999999925</c:v>
                </c:pt>
                <c:pt idx="12">
                  <c:v>4.335000000000008</c:v>
                </c:pt>
                <c:pt idx="13">
                  <c:v>4.3689999999999998</c:v>
                </c:pt>
                <c:pt idx="14">
                  <c:v>4.4029999999999916</c:v>
                </c:pt>
                <c:pt idx="15">
                  <c:v>4.4370000000000118</c:v>
                </c:pt>
                <c:pt idx="16">
                  <c:v>4.4779999999999802</c:v>
                </c:pt>
                <c:pt idx="17">
                  <c:v>4.5169999999999959</c:v>
                </c:pt>
                <c:pt idx="18">
                  <c:v>4.5559999999999832</c:v>
                </c:pt>
                <c:pt idx="19">
                  <c:v>4.5970000000000084</c:v>
                </c:pt>
                <c:pt idx="20">
                  <c:v>4.6359999999999957</c:v>
                </c:pt>
                <c:pt idx="21">
                  <c:v>4.6740000000000066</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4.9850000000000136</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4.9610000000000127</c:v>
                </c:pt>
                <c:pt idx="46">
                  <c:v>4.9310000000000116</c:v>
                </c:pt>
                <c:pt idx="47">
                  <c:v>4.900999999999982</c:v>
                </c:pt>
                <c:pt idx="48">
                  <c:v>4.8700000000000045</c:v>
                </c:pt>
                <c:pt idx="49">
                  <c:v>4.8400000000000034</c:v>
                </c:pt>
                <c:pt idx="50">
                  <c:v>4.8079999999999927</c:v>
                </c:pt>
                <c:pt idx="51">
                  <c:v>4.782999999999987</c:v>
                </c:pt>
                <c:pt idx="52">
                  <c:v>4.757000000000005</c:v>
                </c:pt>
                <c:pt idx="53">
                  <c:v>4.7309999999999945</c:v>
                </c:pt>
                <c:pt idx="54">
                  <c:v>4.7049999999999841</c:v>
                </c:pt>
                <c:pt idx="55">
                  <c:v>4.6779999999999973</c:v>
                </c:pt>
                <c:pt idx="56">
                  <c:v>4.6610000000000014</c:v>
                </c:pt>
                <c:pt idx="57">
                  <c:v>4.6419999999999959</c:v>
                </c:pt>
                <c:pt idx="58">
                  <c:v>4.625</c:v>
                </c:pt>
                <c:pt idx="59">
                  <c:v>4.6069999999999993</c:v>
                </c:pt>
                <c:pt idx="60">
                  <c:v>4.5880000000000223</c:v>
                </c:pt>
                <c:pt idx="61">
                  <c:v>4.5769999999999982</c:v>
                </c:pt>
                <c:pt idx="62">
                  <c:v>4.563999999999993</c:v>
                </c:pt>
                <c:pt idx="63">
                  <c:v>4.5519999999999925</c:v>
                </c:pt>
                <c:pt idx="64">
                  <c:v>4.539999999999992</c:v>
                </c:pt>
                <c:pt idx="65">
                  <c:v>4.5279999999999916</c:v>
                </c:pt>
                <c:pt idx="66">
                  <c:v>4.5169999999999959</c:v>
                </c:pt>
                <c:pt idx="67">
                  <c:v>4.5049999999999955</c:v>
                </c:pt>
                <c:pt idx="68">
                  <c:v>4.4950000000000045</c:v>
                </c:pt>
                <c:pt idx="69">
                  <c:v>4.4829999999999757</c:v>
                </c:pt>
                <c:pt idx="70">
                  <c:v>4.47199999999998</c:v>
                </c:pt>
                <c:pt idx="71">
                  <c:v>4.4639999999999986</c:v>
                </c:pt>
                <c:pt idx="72">
                  <c:v>4.4569999999999936</c:v>
                </c:pt>
                <c:pt idx="73">
                  <c:v>4.4500000000000171</c:v>
                </c:pt>
                <c:pt idx="74">
                  <c:v>4.4419999999999789</c:v>
                </c:pt>
                <c:pt idx="75">
                  <c:v>4.4339999999999975</c:v>
                </c:pt>
                <c:pt idx="76">
                  <c:v>4.4240000000000066</c:v>
                </c:pt>
                <c:pt idx="77">
                  <c:v>4.414999999999992</c:v>
                </c:pt>
                <c:pt idx="78">
                  <c:v>4.4050000000000011</c:v>
                </c:pt>
                <c:pt idx="79">
                  <c:v>4.3950000000000102</c:v>
                </c:pt>
                <c:pt idx="80">
                  <c:v>4.3849999999999909</c:v>
                </c:pt>
              </c:numCache>
            </c:numRef>
          </c:val>
          <c:extLst>
            <c:ext xmlns:c16="http://schemas.microsoft.com/office/drawing/2014/chart" uri="{C3380CC4-5D6E-409C-BE32-E72D297353CC}">
              <c16:uniqueId val="{00000003-E432-C94A-9F64-684085F3474C}"/>
            </c:ext>
          </c:extLst>
        </c:ser>
        <c:ser>
          <c:idx val="3"/>
          <c:order val="4"/>
          <c:tx>
            <c:v>Diff</c:v>
          </c:tx>
          <c:spPr>
            <a:solidFill>
              <a:schemeClr val="tx2">
                <a:lumMod val="75000"/>
                <a:lumOff val="2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referenties_jongens!$I$2:$I$82</c:f>
              <c:numCache>
                <c:formatCode>General</c:formatCode>
                <c:ptCount val="81"/>
                <c:pt idx="0">
                  <c:v>4.4300000000000068</c:v>
                </c:pt>
                <c:pt idx="1">
                  <c:v>4.4569999999999936</c:v>
                </c:pt>
                <c:pt idx="2">
                  <c:v>4.4839999999999804</c:v>
                </c:pt>
                <c:pt idx="3">
                  <c:v>4.5109999999999957</c:v>
                </c:pt>
                <c:pt idx="4">
                  <c:v>4.5380000000000109</c:v>
                </c:pt>
                <c:pt idx="5">
                  <c:v>4.5660000000000025</c:v>
                </c:pt>
                <c:pt idx="6">
                  <c:v>4.6009999999999991</c:v>
                </c:pt>
                <c:pt idx="7">
                  <c:v>4.6360000000000241</c:v>
                </c:pt>
                <c:pt idx="8">
                  <c:v>4.6709999999999923</c:v>
                </c:pt>
                <c:pt idx="9">
                  <c:v>4.7060000000000173</c:v>
                </c:pt>
                <c:pt idx="10">
                  <c:v>4.7419999999999902</c:v>
                </c:pt>
                <c:pt idx="11">
                  <c:v>4.7790000000000248</c:v>
                </c:pt>
                <c:pt idx="12">
                  <c:v>4.8170000000000073</c:v>
                </c:pt>
                <c:pt idx="13">
                  <c:v>4.8549999999999898</c:v>
                </c:pt>
                <c:pt idx="14">
                  <c:v>4.8930000000000007</c:v>
                </c:pt>
                <c:pt idx="15">
                  <c:v>4.9309999999999832</c:v>
                </c:pt>
                <c:pt idx="16">
                  <c:v>4.974000000000018</c:v>
                </c:pt>
                <c:pt idx="17">
                  <c:v>5.0180000000000007</c:v>
                </c:pt>
                <c:pt idx="18">
                  <c:v>5.0630000000000166</c:v>
                </c:pt>
                <c:pt idx="19">
                  <c:v>5.1069999999999993</c:v>
                </c:pt>
                <c:pt idx="20">
                  <c:v>5.1520000000000152</c:v>
                </c:pt>
                <c:pt idx="21">
                  <c:v>5.1920000000000073</c:v>
                </c:pt>
                <c:pt idx="22">
                  <c:v>5.2330000000000041</c:v>
                </c:pt>
                <c:pt idx="23">
                  <c:v>5.2750000000000057</c:v>
                </c:pt>
                <c:pt idx="24">
                  <c:v>5.3160000000000025</c:v>
                </c:pt>
                <c:pt idx="25">
                  <c:v>5.3569999999999993</c:v>
                </c:pt>
                <c:pt idx="26">
                  <c:v>5.3899999999999864</c:v>
                </c:pt>
                <c:pt idx="27">
                  <c:v>5.421999999999997</c:v>
                </c:pt>
                <c:pt idx="28">
                  <c:v>5.4550000000000125</c:v>
                </c:pt>
                <c:pt idx="29">
                  <c:v>5.488000000000028</c:v>
                </c:pt>
                <c:pt idx="30">
                  <c:v>5.5209999999999866</c:v>
                </c:pt>
                <c:pt idx="31">
                  <c:v>5.5389999999999873</c:v>
                </c:pt>
                <c:pt idx="32">
                  <c:v>5.5570000000000164</c:v>
                </c:pt>
                <c:pt idx="33">
                  <c:v>5.5750000000000171</c:v>
                </c:pt>
                <c:pt idx="34">
                  <c:v>5.5930000000000177</c:v>
                </c:pt>
                <c:pt idx="35">
                  <c:v>5.61099999999999</c:v>
                </c:pt>
                <c:pt idx="36">
                  <c:v>5.6119999999999948</c:v>
                </c:pt>
                <c:pt idx="37">
                  <c:v>5.6129999999999995</c:v>
                </c:pt>
                <c:pt idx="38">
                  <c:v>5.6140000000000043</c:v>
                </c:pt>
                <c:pt idx="39">
                  <c:v>5.6150000000000091</c:v>
                </c:pt>
                <c:pt idx="40">
                  <c:v>5.6150000000000091</c:v>
                </c:pt>
                <c:pt idx="41">
                  <c:v>5.5949999999999989</c:v>
                </c:pt>
                <c:pt idx="42">
                  <c:v>5.5749999999999886</c:v>
                </c:pt>
                <c:pt idx="43">
                  <c:v>5.5550000000000068</c:v>
                </c:pt>
                <c:pt idx="44">
                  <c:v>5.5339999999999918</c:v>
                </c:pt>
                <c:pt idx="45">
                  <c:v>5.5120000000000005</c:v>
                </c:pt>
                <c:pt idx="46">
                  <c:v>5.478999999999985</c:v>
                </c:pt>
                <c:pt idx="47">
                  <c:v>5.445999999999998</c:v>
                </c:pt>
                <c:pt idx="48">
                  <c:v>5.4120000000000061</c:v>
                </c:pt>
                <c:pt idx="49">
                  <c:v>5.3770000000000095</c:v>
                </c:pt>
                <c:pt idx="50">
                  <c:v>5.3430000000000177</c:v>
                </c:pt>
                <c:pt idx="51">
                  <c:v>5.3140000000000214</c:v>
                </c:pt>
                <c:pt idx="52">
                  <c:v>5.2860000000000014</c:v>
                </c:pt>
                <c:pt idx="53">
                  <c:v>5.257000000000005</c:v>
                </c:pt>
                <c:pt idx="54">
                  <c:v>5.2280000000000086</c:v>
                </c:pt>
                <c:pt idx="55">
                  <c:v>5.1990000000000123</c:v>
                </c:pt>
                <c:pt idx="56">
                  <c:v>5.179000000000002</c:v>
                </c:pt>
                <c:pt idx="57">
                  <c:v>5.1589999999999918</c:v>
                </c:pt>
                <c:pt idx="58">
                  <c:v>5.1380000000000052</c:v>
                </c:pt>
                <c:pt idx="59">
                  <c:v>5.117999999999995</c:v>
                </c:pt>
                <c:pt idx="60">
                  <c:v>5.0979999999999848</c:v>
                </c:pt>
                <c:pt idx="61">
                  <c:v>5.0840000000000032</c:v>
                </c:pt>
                <c:pt idx="62">
                  <c:v>5.070999999999998</c:v>
                </c:pt>
                <c:pt idx="63">
                  <c:v>5.0579999999999927</c:v>
                </c:pt>
                <c:pt idx="64">
                  <c:v>5.0440000000000111</c:v>
                </c:pt>
                <c:pt idx="65">
                  <c:v>5.0310000000000059</c:v>
                </c:pt>
                <c:pt idx="66">
                  <c:v>5.0180000000000007</c:v>
                </c:pt>
                <c:pt idx="67">
                  <c:v>5.0060000000000002</c:v>
                </c:pt>
                <c:pt idx="68">
                  <c:v>4.992999999999995</c:v>
                </c:pt>
                <c:pt idx="69">
                  <c:v>4.981000000000023</c:v>
                </c:pt>
                <c:pt idx="70">
                  <c:v>4.9680000000000177</c:v>
                </c:pt>
                <c:pt idx="71">
                  <c:v>4.960000000000008</c:v>
                </c:pt>
                <c:pt idx="72">
                  <c:v>4.9519999999999982</c:v>
                </c:pt>
                <c:pt idx="73">
                  <c:v>4.9429999999999836</c:v>
                </c:pt>
                <c:pt idx="74">
                  <c:v>4.9350000000000023</c:v>
                </c:pt>
                <c:pt idx="75">
                  <c:v>4.9269999999999925</c:v>
                </c:pt>
                <c:pt idx="76">
                  <c:v>4.9159999999999968</c:v>
                </c:pt>
                <c:pt idx="77">
                  <c:v>4.9050000000000011</c:v>
                </c:pt>
                <c:pt idx="78">
                  <c:v>4.8940000000000055</c:v>
                </c:pt>
                <c:pt idx="79">
                  <c:v>4.8839999999999861</c:v>
                </c:pt>
                <c:pt idx="80">
                  <c:v>4.8730000000000189</c:v>
                </c:pt>
              </c:numCache>
            </c:numRef>
          </c:val>
          <c:extLst>
            <c:ext xmlns:c16="http://schemas.microsoft.com/office/drawing/2014/chart" uri="{C3380CC4-5D6E-409C-BE32-E72D297353CC}">
              <c16:uniqueId val="{00000004-E432-C94A-9F64-684085F3474C}"/>
            </c:ext>
          </c:extLst>
        </c:ser>
        <c:ser>
          <c:idx val="4"/>
          <c:order val="5"/>
          <c:tx>
            <c:v>Diff2</c:v>
          </c:tx>
          <c:spPr>
            <a:solidFill>
              <a:schemeClr val="tx2">
                <a:lumMod val="75000"/>
                <a:lumOff val="2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referenties_jongens!$K$2:$K$82</c:f>
              <c:numCache>
                <c:formatCode>General</c:formatCode>
                <c:ptCount val="81"/>
                <c:pt idx="0">
                  <c:v>4.4299999999999784</c:v>
                </c:pt>
                <c:pt idx="1">
                  <c:v>4.4569999999999936</c:v>
                </c:pt>
                <c:pt idx="2">
                  <c:v>4.4840000000000089</c:v>
                </c:pt>
                <c:pt idx="3">
                  <c:v>4.5109999999999957</c:v>
                </c:pt>
                <c:pt idx="4">
                  <c:v>4.5380000000000109</c:v>
                </c:pt>
                <c:pt idx="5">
                  <c:v>4.5660000000000025</c:v>
                </c:pt>
                <c:pt idx="6">
                  <c:v>4.6009999999999991</c:v>
                </c:pt>
                <c:pt idx="7">
                  <c:v>4.6359999999999957</c:v>
                </c:pt>
                <c:pt idx="8">
                  <c:v>4.6709999999999923</c:v>
                </c:pt>
                <c:pt idx="9">
                  <c:v>4.7059999999999889</c:v>
                </c:pt>
                <c:pt idx="10">
                  <c:v>4.7420000000000186</c:v>
                </c:pt>
                <c:pt idx="11">
                  <c:v>4.7789999999999964</c:v>
                </c:pt>
                <c:pt idx="12">
                  <c:v>4.8170000000000073</c:v>
                </c:pt>
                <c:pt idx="13">
                  <c:v>4.8549999999999898</c:v>
                </c:pt>
                <c:pt idx="14">
                  <c:v>4.8930000000000007</c:v>
                </c:pt>
                <c:pt idx="15">
                  <c:v>4.9310000000000116</c:v>
                </c:pt>
                <c:pt idx="16">
                  <c:v>4.9739999999999895</c:v>
                </c:pt>
                <c:pt idx="17">
                  <c:v>5.0180000000000007</c:v>
                </c:pt>
                <c:pt idx="18">
                  <c:v>5.0629999999999882</c:v>
                </c:pt>
                <c:pt idx="19">
                  <c:v>5.1069999999999993</c:v>
                </c:pt>
                <c:pt idx="20">
                  <c:v>5.1519999999999868</c:v>
                </c:pt>
                <c:pt idx="21">
                  <c:v>5.1920000000000073</c:v>
                </c:pt>
                <c:pt idx="22">
                  <c:v>5.2330000000000041</c:v>
                </c:pt>
                <c:pt idx="23">
                  <c:v>5.2750000000000057</c:v>
                </c:pt>
                <c:pt idx="24">
                  <c:v>5.3160000000000025</c:v>
                </c:pt>
                <c:pt idx="25">
                  <c:v>5.3569999999999993</c:v>
                </c:pt>
                <c:pt idx="26">
                  <c:v>5.3900000000000148</c:v>
                </c:pt>
                <c:pt idx="27">
                  <c:v>5.421999999999997</c:v>
                </c:pt>
                <c:pt idx="28">
                  <c:v>5.4549999999999841</c:v>
                </c:pt>
                <c:pt idx="29">
                  <c:v>5.4879999999999995</c:v>
                </c:pt>
                <c:pt idx="30">
                  <c:v>5.521000000000015</c:v>
                </c:pt>
                <c:pt idx="31">
                  <c:v>5.5390000000000157</c:v>
                </c:pt>
                <c:pt idx="32">
                  <c:v>5.5569999999999879</c:v>
                </c:pt>
                <c:pt idx="33">
                  <c:v>5.5749999999999886</c:v>
                </c:pt>
                <c:pt idx="34">
                  <c:v>5.5929999999999893</c:v>
                </c:pt>
                <c:pt idx="35">
                  <c:v>5.61099999999999</c:v>
                </c:pt>
                <c:pt idx="36">
                  <c:v>5.6120000000000232</c:v>
                </c:pt>
                <c:pt idx="37">
                  <c:v>5.6129999999999995</c:v>
                </c:pt>
                <c:pt idx="38">
                  <c:v>5.6140000000000043</c:v>
                </c:pt>
                <c:pt idx="39">
                  <c:v>5.6149999999999807</c:v>
                </c:pt>
                <c:pt idx="40">
                  <c:v>5.6150000000000091</c:v>
                </c:pt>
                <c:pt idx="41">
                  <c:v>5.5949999999999989</c:v>
                </c:pt>
                <c:pt idx="42">
                  <c:v>5.5750000000000171</c:v>
                </c:pt>
                <c:pt idx="43">
                  <c:v>5.5550000000000068</c:v>
                </c:pt>
                <c:pt idx="44">
                  <c:v>5.5339999999999918</c:v>
                </c:pt>
                <c:pt idx="45">
                  <c:v>5.5120000000000005</c:v>
                </c:pt>
                <c:pt idx="46">
                  <c:v>5.4790000000000134</c:v>
                </c:pt>
                <c:pt idx="47">
                  <c:v>5.445999999999998</c:v>
                </c:pt>
                <c:pt idx="48">
                  <c:v>5.4120000000000061</c:v>
                </c:pt>
                <c:pt idx="49">
                  <c:v>5.3770000000000095</c:v>
                </c:pt>
                <c:pt idx="50">
                  <c:v>5.3429999999999893</c:v>
                </c:pt>
                <c:pt idx="51">
                  <c:v>5.313999999999993</c:v>
                </c:pt>
                <c:pt idx="52">
                  <c:v>5.2860000000000014</c:v>
                </c:pt>
                <c:pt idx="53">
                  <c:v>5.257000000000005</c:v>
                </c:pt>
                <c:pt idx="54">
                  <c:v>5.2280000000000086</c:v>
                </c:pt>
                <c:pt idx="55">
                  <c:v>5.1989999999999839</c:v>
                </c:pt>
                <c:pt idx="56">
                  <c:v>5.179000000000002</c:v>
                </c:pt>
                <c:pt idx="57">
                  <c:v>5.1590000000000202</c:v>
                </c:pt>
                <c:pt idx="58">
                  <c:v>5.1379999999999768</c:v>
                </c:pt>
                <c:pt idx="59">
                  <c:v>5.117999999999995</c:v>
                </c:pt>
                <c:pt idx="60">
                  <c:v>5.0980000000000132</c:v>
                </c:pt>
                <c:pt idx="61">
                  <c:v>5.0839999999999748</c:v>
                </c:pt>
                <c:pt idx="62">
                  <c:v>5.070999999999998</c:v>
                </c:pt>
                <c:pt idx="63">
                  <c:v>5.0580000000000211</c:v>
                </c:pt>
                <c:pt idx="64">
                  <c:v>5.0439999999999827</c:v>
                </c:pt>
                <c:pt idx="65">
                  <c:v>5.0310000000000059</c:v>
                </c:pt>
                <c:pt idx="66">
                  <c:v>5.0180000000000007</c:v>
                </c:pt>
                <c:pt idx="67">
                  <c:v>5.0060000000000002</c:v>
                </c:pt>
                <c:pt idx="68">
                  <c:v>4.9930000000000234</c:v>
                </c:pt>
                <c:pt idx="69">
                  <c:v>4.9809999999999945</c:v>
                </c:pt>
                <c:pt idx="70">
                  <c:v>4.9679999999999893</c:v>
                </c:pt>
                <c:pt idx="71">
                  <c:v>4.960000000000008</c:v>
                </c:pt>
                <c:pt idx="72">
                  <c:v>4.9519999999999982</c:v>
                </c:pt>
                <c:pt idx="73">
                  <c:v>4.9430000000000121</c:v>
                </c:pt>
                <c:pt idx="74">
                  <c:v>4.9350000000000023</c:v>
                </c:pt>
                <c:pt idx="75">
                  <c:v>4.9270000000000209</c:v>
                </c:pt>
                <c:pt idx="76">
                  <c:v>4.9159999999999968</c:v>
                </c:pt>
                <c:pt idx="77">
                  <c:v>4.9050000000000011</c:v>
                </c:pt>
                <c:pt idx="78">
                  <c:v>4.8940000000000055</c:v>
                </c:pt>
                <c:pt idx="79">
                  <c:v>4.8840000000000146</c:v>
                </c:pt>
                <c:pt idx="80">
                  <c:v>4.8729999999999905</c:v>
                </c:pt>
              </c:numCache>
            </c:numRef>
          </c:val>
          <c:extLst>
            <c:ext xmlns:c16="http://schemas.microsoft.com/office/drawing/2014/chart" uri="{C3380CC4-5D6E-409C-BE32-E72D297353CC}">
              <c16:uniqueId val="{00000005-E432-C94A-9F64-684085F3474C}"/>
            </c:ext>
          </c:extLst>
        </c:ser>
        <c:ser>
          <c:idx val="7"/>
          <c:order val="6"/>
          <c:tx>
            <c:v>Diff3</c:v>
          </c:tx>
          <c:spPr>
            <a:solidFill>
              <a:schemeClr val="accent1">
                <a:lumMod val="60000"/>
                <a:lumOff val="4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referenties_jongens!$M$2:$M$82</c:f>
              <c:numCache>
                <c:formatCode>General</c:formatCode>
                <c:ptCount val="81"/>
                <c:pt idx="0">
                  <c:v>3.9870000000000232</c:v>
                </c:pt>
                <c:pt idx="1">
                  <c:v>4.0109999999999957</c:v>
                </c:pt>
                <c:pt idx="2">
                  <c:v>4.0349999999999966</c:v>
                </c:pt>
                <c:pt idx="3">
                  <c:v>4.0600000000000023</c:v>
                </c:pt>
                <c:pt idx="4">
                  <c:v>4.0849999999999795</c:v>
                </c:pt>
                <c:pt idx="5">
                  <c:v>4.1090000000000089</c:v>
                </c:pt>
                <c:pt idx="6">
                  <c:v>4.1400000000000148</c:v>
                </c:pt>
                <c:pt idx="7">
                  <c:v>4.171999999999997</c:v>
                </c:pt>
                <c:pt idx="8">
                  <c:v>4.2040000000000077</c:v>
                </c:pt>
                <c:pt idx="9">
                  <c:v>4.2360000000000184</c:v>
                </c:pt>
                <c:pt idx="10">
                  <c:v>4.2680000000000007</c:v>
                </c:pt>
                <c:pt idx="11">
                  <c:v>4.3019999999999925</c:v>
                </c:pt>
                <c:pt idx="12">
                  <c:v>4.3349999999999795</c:v>
                </c:pt>
                <c:pt idx="13">
                  <c:v>4.3689999999999998</c:v>
                </c:pt>
                <c:pt idx="14">
                  <c:v>4.4029999999999916</c:v>
                </c:pt>
                <c:pt idx="15">
                  <c:v>4.4370000000000118</c:v>
                </c:pt>
                <c:pt idx="16">
                  <c:v>4.4780000000000086</c:v>
                </c:pt>
                <c:pt idx="17">
                  <c:v>4.5169999999999959</c:v>
                </c:pt>
                <c:pt idx="18">
                  <c:v>4.5560000000000116</c:v>
                </c:pt>
                <c:pt idx="19">
                  <c:v>4.5970000000000084</c:v>
                </c:pt>
                <c:pt idx="20">
                  <c:v>4.6359999999999957</c:v>
                </c:pt>
                <c:pt idx="21">
                  <c:v>4.6739999999999782</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4.9849999999999852</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4.9609999999999843</c:v>
                </c:pt>
                <c:pt idx="46">
                  <c:v>4.9310000000000116</c:v>
                </c:pt>
                <c:pt idx="47">
                  <c:v>4.9010000000000105</c:v>
                </c:pt>
                <c:pt idx="48">
                  <c:v>4.8700000000000045</c:v>
                </c:pt>
                <c:pt idx="49">
                  <c:v>4.839999999999975</c:v>
                </c:pt>
                <c:pt idx="50">
                  <c:v>4.8079999999999927</c:v>
                </c:pt>
                <c:pt idx="51">
                  <c:v>4.782999999999987</c:v>
                </c:pt>
                <c:pt idx="52">
                  <c:v>4.757000000000005</c:v>
                </c:pt>
                <c:pt idx="53">
                  <c:v>4.7309999999999945</c:v>
                </c:pt>
                <c:pt idx="54">
                  <c:v>4.7049999999999841</c:v>
                </c:pt>
                <c:pt idx="55">
                  <c:v>4.6780000000000257</c:v>
                </c:pt>
                <c:pt idx="56">
                  <c:v>4.6610000000000014</c:v>
                </c:pt>
                <c:pt idx="57">
                  <c:v>4.6419999999999959</c:v>
                </c:pt>
                <c:pt idx="58">
                  <c:v>4.625</c:v>
                </c:pt>
                <c:pt idx="59">
                  <c:v>4.6069999999999993</c:v>
                </c:pt>
                <c:pt idx="60">
                  <c:v>4.5879999999999939</c:v>
                </c:pt>
                <c:pt idx="61">
                  <c:v>4.5770000000000266</c:v>
                </c:pt>
                <c:pt idx="62">
                  <c:v>4.563999999999993</c:v>
                </c:pt>
                <c:pt idx="63">
                  <c:v>4.5519999999999925</c:v>
                </c:pt>
                <c:pt idx="64">
                  <c:v>4.5400000000000205</c:v>
                </c:pt>
                <c:pt idx="65">
                  <c:v>4.5279999999999916</c:v>
                </c:pt>
                <c:pt idx="66">
                  <c:v>4.5169999999999959</c:v>
                </c:pt>
                <c:pt idx="67">
                  <c:v>4.5049999999999955</c:v>
                </c:pt>
                <c:pt idx="68">
                  <c:v>4.4949999999999761</c:v>
                </c:pt>
                <c:pt idx="69">
                  <c:v>4.4830000000000041</c:v>
                </c:pt>
                <c:pt idx="70">
                  <c:v>4.4720000000000084</c:v>
                </c:pt>
                <c:pt idx="71">
                  <c:v>4.4639999999999986</c:v>
                </c:pt>
                <c:pt idx="72">
                  <c:v>4.4569999999999936</c:v>
                </c:pt>
                <c:pt idx="73">
                  <c:v>4.4499999999999886</c:v>
                </c:pt>
                <c:pt idx="74">
                  <c:v>4.4420000000000073</c:v>
                </c:pt>
                <c:pt idx="75">
                  <c:v>4.4339999999999975</c:v>
                </c:pt>
                <c:pt idx="76">
                  <c:v>4.4240000000000066</c:v>
                </c:pt>
                <c:pt idx="77">
                  <c:v>4.4150000000000205</c:v>
                </c:pt>
                <c:pt idx="78">
                  <c:v>4.4050000000000011</c:v>
                </c:pt>
                <c:pt idx="79">
                  <c:v>4.3949999999999818</c:v>
                </c:pt>
                <c:pt idx="80">
                  <c:v>4.3849999999999909</c:v>
                </c:pt>
              </c:numCache>
            </c:numRef>
          </c:val>
          <c:extLst>
            <c:ext xmlns:c16="http://schemas.microsoft.com/office/drawing/2014/chart" uri="{C3380CC4-5D6E-409C-BE32-E72D297353CC}">
              <c16:uniqueId val="{00000006-E432-C94A-9F64-684085F3474C}"/>
            </c:ext>
          </c:extLst>
        </c:ser>
        <c:ser>
          <c:idx val="9"/>
          <c:order val="7"/>
          <c:tx>
            <c:v>Diff4</c:v>
          </c:tx>
          <c:spPr>
            <a:solidFill>
              <a:schemeClr val="tx2">
                <a:lumMod val="25000"/>
                <a:lumOff val="75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referenties_jongens!$O$2:$O$82</c:f>
              <c:numCache>
                <c:formatCode>General</c:formatCode>
                <c:ptCount val="81"/>
                <c:pt idx="0">
                  <c:v>2.3859999999999957</c:v>
                </c:pt>
                <c:pt idx="1">
                  <c:v>2.4010000000000105</c:v>
                </c:pt>
                <c:pt idx="2">
                  <c:v>2.4159999999999968</c:v>
                </c:pt>
                <c:pt idx="3">
                  <c:v>2.4300000000000068</c:v>
                </c:pt>
                <c:pt idx="4">
                  <c:v>2.4440000000000168</c:v>
                </c:pt>
                <c:pt idx="5">
                  <c:v>2.4590000000000032</c:v>
                </c:pt>
                <c:pt idx="6">
                  <c:v>2.4779999999999802</c:v>
                </c:pt>
                <c:pt idx="7">
                  <c:v>2.4969999999999857</c:v>
                </c:pt>
                <c:pt idx="8">
                  <c:v>2.5160000000000196</c:v>
                </c:pt>
                <c:pt idx="9">
                  <c:v>2.5349999999999966</c:v>
                </c:pt>
                <c:pt idx="10">
                  <c:v>2.554000000000002</c:v>
                </c:pt>
                <c:pt idx="11">
                  <c:v>2.5740000000000123</c:v>
                </c:pt>
                <c:pt idx="12">
                  <c:v>2.5949999999999989</c:v>
                </c:pt>
                <c:pt idx="13">
                  <c:v>2.6150000000000091</c:v>
                </c:pt>
                <c:pt idx="14">
                  <c:v>2.6360000000000241</c:v>
                </c:pt>
                <c:pt idx="15">
                  <c:v>2.6559999999999775</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2.9029999999999916</c:v>
                </c:pt>
                <c:pt idx="27">
                  <c:v>2.9209999999999923</c:v>
                </c:pt>
                <c:pt idx="28">
                  <c:v>2.9380000000000166</c:v>
                </c:pt>
                <c:pt idx="29">
                  <c:v>2.9559999999999889</c:v>
                </c:pt>
                <c:pt idx="30">
                  <c:v>2.9730000000000132</c:v>
                </c:pt>
                <c:pt idx="31">
                  <c:v>2.9830000000000041</c:v>
                </c:pt>
                <c:pt idx="32">
                  <c:v>2.9939999999999998</c:v>
                </c:pt>
                <c:pt idx="33">
                  <c:v>3.0030000000000143</c:v>
                </c:pt>
                <c:pt idx="34">
                  <c:v>3.0130000000000052</c:v>
                </c:pt>
                <c:pt idx="35">
                  <c:v>3.0229999999999961</c:v>
                </c:pt>
                <c:pt idx="36">
                  <c:v>3.0229999999999961</c:v>
                </c:pt>
                <c:pt idx="37">
                  <c:v>3.0229999999999961</c:v>
                </c:pt>
                <c:pt idx="38">
                  <c:v>3.0240000000000009</c:v>
                </c:pt>
                <c:pt idx="39">
                  <c:v>3.0250000000000057</c:v>
                </c:pt>
                <c:pt idx="40">
                  <c:v>3.0249999999999773</c:v>
                </c:pt>
                <c:pt idx="41">
                  <c:v>3.0129999999999768</c:v>
                </c:pt>
                <c:pt idx="42">
                  <c:v>3.0029999999999859</c:v>
                </c:pt>
                <c:pt idx="43">
                  <c:v>2.9919999999999902</c:v>
                </c:pt>
                <c:pt idx="44">
                  <c:v>2.9799999999999898</c:v>
                </c:pt>
                <c:pt idx="45">
                  <c:v>2.9689999999999941</c:v>
                </c:pt>
                <c:pt idx="46">
                  <c:v>2.9519999999999982</c:v>
                </c:pt>
                <c:pt idx="47">
                  <c:v>2.9329999999999927</c:v>
                </c:pt>
                <c:pt idx="48">
                  <c:v>2.914999999999992</c:v>
                </c:pt>
                <c:pt idx="49">
                  <c:v>2.896000000000015</c:v>
                </c:pt>
                <c:pt idx="50">
                  <c:v>2.8780000000000143</c:v>
                </c:pt>
                <c:pt idx="51">
                  <c:v>2.8629999999999995</c:v>
                </c:pt>
                <c:pt idx="52">
                  <c:v>2.84699999999998</c:v>
                </c:pt>
                <c:pt idx="53">
                  <c:v>2.8319999999999936</c:v>
                </c:pt>
                <c:pt idx="54">
                  <c:v>2.8160000000000025</c:v>
                </c:pt>
                <c:pt idx="55">
                  <c:v>2.8009999999999877</c:v>
                </c:pt>
                <c:pt idx="56">
                  <c:v>2.7889999999999873</c:v>
                </c:pt>
                <c:pt idx="57">
                  <c:v>2.7789999999999964</c:v>
                </c:pt>
                <c:pt idx="58">
                  <c:v>2.7680000000000007</c:v>
                </c:pt>
                <c:pt idx="59">
                  <c:v>2.7560000000000002</c:v>
                </c:pt>
                <c:pt idx="60">
                  <c:v>2.7460000000000093</c:v>
                </c:pt>
                <c:pt idx="61">
                  <c:v>2.7379999999999995</c:v>
                </c:pt>
                <c:pt idx="62">
                  <c:v>2.7319999999999993</c:v>
                </c:pt>
                <c:pt idx="63">
                  <c:v>2.7239999999999895</c:v>
                </c:pt>
                <c:pt idx="64">
                  <c:v>2.7169999999999845</c:v>
                </c:pt>
                <c:pt idx="65">
                  <c:v>2.7090000000000032</c:v>
                </c:pt>
                <c:pt idx="66">
                  <c:v>2.703000000000003</c:v>
                </c:pt>
                <c:pt idx="67">
                  <c:v>2.6970000000000027</c:v>
                </c:pt>
                <c:pt idx="68">
                  <c:v>2.6890000000000214</c:v>
                </c:pt>
                <c:pt idx="69">
                  <c:v>2.6829999999999927</c:v>
                </c:pt>
                <c:pt idx="70">
                  <c:v>2.6759999999999877</c:v>
                </c:pt>
                <c:pt idx="71">
                  <c:v>2.671999999999997</c:v>
                </c:pt>
                <c:pt idx="72">
                  <c:v>2.6670000000000016</c:v>
                </c:pt>
                <c:pt idx="73">
                  <c:v>2.6620000000000061</c:v>
                </c:pt>
                <c:pt idx="74">
                  <c:v>2.657999999999987</c:v>
                </c:pt>
                <c:pt idx="75">
                  <c:v>2.6539999999999964</c:v>
                </c:pt>
                <c:pt idx="76">
                  <c:v>2.6479999999999961</c:v>
                </c:pt>
                <c:pt idx="77">
                  <c:v>2.6419999999999959</c:v>
                </c:pt>
                <c:pt idx="78">
                  <c:v>2.6370000000000005</c:v>
                </c:pt>
                <c:pt idx="79">
                  <c:v>2.6300000000000239</c:v>
                </c:pt>
                <c:pt idx="80">
                  <c:v>2.625</c:v>
                </c:pt>
              </c:numCache>
            </c:numRef>
          </c:val>
          <c:extLst>
            <c:ext xmlns:c16="http://schemas.microsoft.com/office/drawing/2014/chart" uri="{C3380CC4-5D6E-409C-BE32-E72D297353CC}">
              <c16:uniqueId val="{00000007-E432-C94A-9F64-684085F3474C}"/>
            </c:ext>
          </c:extLst>
        </c:ser>
        <c:ser>
          <c:idx val="11"/>
          <c:order val="8"/>
          <c:tx>
            <c:v>Diff5</c:v>
          </c:tx>
          <c:spPr>
            <a:solidFill>
              <a:schemeClr val="accent1">
                <a:lumMod val="20000"/>
                <a:lumOff val="80000"/>
              </a:schemeClr>
            </a:solidFill>
            <a:ln>
              <a:noFill/>
            </a:ln>
            <a:effectLst/>
          </c:spP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referenties_jongens!$Q$2:$Q$82</c:f>
              <c:numCache>
                <c:formatCode>General</c:formatCode>
                <c:ptCount val="81"/>
                <c:pt idx="0">
                  <c:v>1.5490000000000066</c:v>
                </c:pt>
                <c:pt idx="1">
                  <c:v>1.5589999999999975</c:v>
                </c:pt>
                <c:pt idx="2">
                  <c:v>1.5680000000000121</c:v>
                </c:pt>
                <c:pt idx="3">
                  <c:v>1.5779999999999745</c:v>
                </c:pt>
                <c:pt idx="4">
                  <c:v>1.5879999999999939</c:v>
                </c:pt>
                <c:pt idx="5">
                  <c:v>1.5970000000000084</c:v>
                </c:pt>
                <c:pt idx="6">
                  <c:v>1.6100000000000136</c:v>
                </c:pt>
                <c:pt idx="7">
                  <c:v>1.6220000000000141</c:v>
                </c:pt>
                <c:pt idx="8">
                  <c:v>1.6339999999999861</c:v>
                </c:pt>
                <c:pt idx="9">
                  <c:v>1.6469999999999914</c:v>
                </c:pt>
                <c:pt idx="10">
                  <c:v>1.6589999999999918</c:v>
                </c:pt>
                <c:pt idx="11">
                  <c:v>1.671999999999997</c:v>
                </c:pt>
                <c:pt idx="12">
                  <c:v>1.6850000000000023</c:v>
                </c:pt>
                <c:pt idx="13">
                  <c:v>1.6980000000000075</c:v>
                </c:pt>
                <c:pt idx="14">
                  <c:v>1.7109999999999843</c:v>
                </c:pt>
                <c:pt idx="15">
                  <c:v>1.7250000000000227</c:v>
                </c:pt>
                <c:pt idx="16">
                  <c:v>1.7399999999999807</c:v>
                </c:pt>
                <c:pt idx="17">
                  <c:v>1.7560000000000002</c:v>
                </c:pt>
                <c:pt idx="18">
                  <c:v>1.7709999999999866</c:v>
                </c:pt>
                <c:pt idx="19">
                  <c:v>1.7870000000000061</c:v>
                </c:pt>
                <c:pt idx="20">
                  <c:v>1.8019999999999925</c:v>
                </c:pt>
                <c:pt idx="21">
                  <c:v>1.8160000000000025</c:v>
                </c:pt>
                <c:pt idx="22">
                  <c:v>1.8299999999999841</c:v>
                </c:pt>
                <c:pt idx="23">
                  <c:v>1.8449999999999989</c:v>
                </c:pt>
                <c:pt idx="24">
                  <c:v>1.8590000000000089</c:v>
                </c:pt>
                <c:pt idx="25">
                  <c:v>1.8740000000000236</c:v>
                </c:pt>
                <c:pt idx="26">
                  <c:v>1.8849999999999909</c:v>
                </c:pt>
                <c:pt idx="27">
                  <c:v>1.896000000000015</c:v>
                </c:pt>
                <c:pt idx="28">
                  <c:v>1.907999999999987</c:v>
                </c:pt>
                <c:pt idx="29">
                  <c:v>1.9200000000000159</c:v>
                </c:pt>
                <c:pt idx="30">
                  <c:v>1.9309999999999832</c:v>
                </c:pt>
                <c:pt idx="31">
                  <c:v>1.9380000000000166</c:v>
                </c:pt>
                <c:pt idx="32">
                  <c:v>1.9429999999999836</c:v>
                </c:pt>
                <c:pt idx="33">
                  <c:v>1.9499999999999886</c:v>
                </c:pt>
                <c:pt idx="34">
                  <c:v>1.9560000000000173</c:v>
                </c:pt>
                <c:pt idx="35">
                  <c:v>1.9619999999999891</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1.867999999999995</c:v>
                </c:pt>
                <c:pt idx="51">
                  <c:v>1.8580000000000041</c:v>
                </c:pt>
                <c:pt idx="52">
                  <c:v>1.849000000000018</c:v>
                </c:pt>
                <c:pt idx="53">
                  <c:v>1.8389999999999986</c:v>
                </c:pt>
                <c:pt idx="54">
                  <c:v>1.8290000000000077</c:v>
                </c:pt>
                <c:pt idx="55">
                  <c:v>1.8180000000000121</c:v>
                </c:pt>
                <c:pt idx="56">
                  <c:v>1.811000000000007</c:v>
                </c:pt>
                <c:pt idx="57">
                  <c:v>1.804000000000002</c:v>
                </c:pt>
                <c:pt idx="58">
                  <c:v>1.7970000000000255</c:v>
                </c:pt>
                <c:pt idx="59">
                  <c:v>1.7909999999999968</c:v>
                </c:pt>
                <c:pt idx="60">
                  <c:v>1.782999999999987</c:v>
                </c:pt>
                <c:pt idx="61">
                  <c:v>1.7789999999999964</c:v>
                </c:pt>
                <c:pt idx="62">
                  <c:v>1.7740000000000009</c:v>
                </c:pt>
                <c:pt idx="63">
                  <c:v>1.7690000000000055</c:v>
                </c:pt>
                <c:pt idx="64">
                  <c:v>1.7650000000000148</c:v>
                </c:pt>
                <c:pt idx="65">
                  <c:v>1.7599999999999909</c:v>
                </c:pt>
                <c:pt idx="66">
                  <c:v>1.7560000000000002</c:v>
                </c:pt>
                <c:pt idx="67">
                  <c:v>1.7510000000000048</c:v>
                </c:pt>
                <c:pt idx="68">
                  <c:v>1.7469999999999857</c:v>
                </c:pt>
                <c:pt idx="69">
                  <c:v>1.7419999999999902</c:v>
                </c:pt>
                <c:pt idx="70">
                  <c:v>1.7379999999999995</c:v>
                </c:pt>
                <c:pt idx="71">
                  <c:v>1.7349999999999852</c:v>
                </c:pt>
                <c:pt idx="72">
                  <c:v>1.7319999999999993</c:v>
                </c:pt>
                <c:pt idx="73">
                  <c:v>1.7299999999999898</c:v>
                </c:pt>
                <c:pt idx="74">
                  <c:v>1.7259999999999991</c:v>
                </c:pt>
                <c:pt idx="75">
                  <c:v>1.7229999999999848</c:v>
                </c:pt>
                <c:pt idx="76">
                  <c:v>1.7199999999999989</c:v>
                </c:pt>
                <c:pt idx="77">
                  <c:v>1.7159999999999798</c:v>
                </c:pt>
                <c:pt idx="78">
                  <c:v>1.7119999999999891</c:v>
                </c:pt>
                <c:pt idx="79">
                  <c:v>1.7089999999999748</c:v>
                </c:pt>
                <c:pt idx="80">
                  <c:v>1.7040000000000077</c:v>
                </c:pt>
              </c:numCache>
            </c:numRef>
          </c:val>
          <c:extLst>
            <c:ext xmlns:c16="http://schemas.microsoft.com/office/drawing/2014/chart" uri="{C3380CC4-5D6E-409C-BE32-E72D297353CC}">
              <c16:uniqueId val="{00000008-E432-C94A-9F64-684085F3474C}"/>
            </c:ext>
          </c:extLst>
        </c:ser>
        <c:dLbls>
          <c:showLegendKey val="0"/>
          <c:showVal val="0"/>
          <c:showCatName val="0"/>
          <c:showSerName val="0"/>
          <c:showPercent val="0"/>
          <c:showBubbleSize val="0"/>
        </c:dLbls>
        <c:axId val="547771776"/>
        <c:axId val="532868272"/>
      </c:areaChart>
      <c:lineChart>
        <c:grouping val="standard"/>
        <c:varyColors val="0"/>
        <c:ser>
          <c:idx val="0"/>
          <c:order val="9"/>
          <c:tx>
            <c:v>P50</c:v>
          </c:tx>
          <c:spPr>
            <a:ln w="19050" cap="rnd" cmpd="sng">
              <a:solidFill>
                <a:schemeClr val="bg1"/>
              </a:solidFill>
              <a:prstDash val="solid"/>
              <a:round/>
            </a:ln>
            <a:effectLst/>
          </c:spPr>
          <c:marker>
            <c:symbol val="none"/>
          </c:marke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referenties_jongens!$J$2:$J$82</c:f>
              <c:numCache>
                <c:formatCode>General</c:formatCode>
                <c:ptCount val="81"/>
                <c:pt idx="0">
                  <c:v>143.71</c:v>
                </c:pt>
                <c:pt idx="1">
                  <c:v>144.208</c:v>
                </c:pt>
                <c:pt idx="2">
                  <c:v>144.70599999999999</c:v>
                </c:pt>
                <c:pt idx="3">
                  <c:v>145.20400000000001</c:v>
                </c:pt>
                <c:pt idx="4">
                  <c:v>145.702</c:v>
                </c:pt>
                <c:pt idx="5">
                  <c:v>146.19999999999999</c:v>
                </c:pt>
                <c:pt idx="6">
                  <c:v>146.75</c:v>
                </c:pt>
                <c:pt idx="7">
                  <c:v>147.30000000000001</c:v>
                </c:pt>
                <c:pt idx="8">
                  <c:v>147.85</c:v>
                </c:pt>
                <c:pt idx="9">
                  <c:v>148.4</c:v>
                </c:pt>
                <c:pt idx="10">
                  <c:v>148.94999999999999</c:v>
                </c:pt>
                <c:pt idx="11">
                  <c:v>149.55600000000001</c:v>
                </c:pt>
                <c:pt idx="12">
                  <c:v>150.16200000000001</c:v>
                </c:pt>
                <c:pt idx="13">
                  <c:v>150.768</c:v>
                </c:pt>
                <c:pt idx="14">
                  <c:v>151.374</c:v>
                </c:pt>
                <c:pt idx="15">
                  <c:v>151.97999999999999</c:v>
                </c:pt>
                <c:pt idx="16">
                  <c:v>152.63200000000001</c:v>
                </c:pt>
                <c:pt idx="17">
                  <c:v>153.28399999999999</c:v>
                </c:pt>
                <c:pt idx="18">
                  <c:v>153.93600000000001</c:v>
                </c:pt>
                <c:pt idx="19">
                  <c:v>154.58799999999999</c:v>
                </c:pt>
                <c:pt idx="20">
                  <c:v>155.24</c:v>
                </c:pt>
                <c:pt idx="21">
                  <c:v>155.9</c:v>
                </c:pt>
                <c:pt idx="22">
                  <c:v>156.56</c:v>
                </c:pt>
                <c:pt idx="23">
                  <c:v>157.22</c:v>
                </c:pt>
                <c:pt idx="24">
                  <c:v>157.88</c:v>
                </c:pt>
                <c:pt idx="25">
                  <c:v>158.54</c:v>
                </c:pt>
                <c:pt idx="26">
                  <c:v>159.184</c:v>
                </c:pt>
                <c:pt idx="27">
                  <c:v>159.828</c:v>
                </c:pt>
                <c:pt idx="28">
                  <c:v>160.47200000000001</c:v>
                </c:pt>
                <c:pt idx="29">
                  <c:v>161.11600000000001</c:v>
                </c:pt>
                <c:pt idx="30">
                  <c:v>161.76</c:v>
                </c:pt>
                <c:pt idx="31">
                  <c:v>162.41999999999999</c:v>
                </c:pt>
                <c:pt idx="32">
                  <c:v>163.08000000000001</c:v>
                </c:pt>
                <c:pt idx="33">
                  <c:v>163.74</c:v>
                </c:pt>
                <c:pt idx="34">
                  <c:v>164.4</c:v>
                </c:pt>
                <c:pt idx="35">
                  <c:v>165.06</c:v>
                </c:pt>
                <c:pt idx="36">
                  <c:v>165.75399999999999</c:v>
                </c:pt>
                <c:pt idx="37">
                  <c:v>166.44800000000001</c:v>
                </c:pt>
                <c:pt idx="38">
                  <c:v>167.142</c:v>
                </c:pt>
                <c:pt idx="39">
                  <c:v>167.83600000000001</c:v>
                </c:pt>
                <c:pt idx="40">
                  <c:v>168.53</c:v>
                </c:pt>
                <c:pt idx="41">
                  <c:v>169.23400000000001</c:v>
                </c:pt>
                <c:pt idx="42">
                  <c:v>169.93799999999999</c:v>
                </c:pt>
                <c:pt idx="43">
                  <c:v>170.642</c:v>
                </c:pt>
                <c:pt idx="44">
                  <c:v>171.346</c:v>
                </c:pt>
                <c:pt idx="45">
                  <c:v>172.05</c:v>
                </c:pt>
                <c:pt idx="46">
                  <c:v>172.68799999999999</c:v>
                </c:pt>
                <c:pt idx="47">
                  <c:v>173.32599999999999</c:v>
                </c:pt>
                <c:pt idx="48">
                  <c:v>173.964</c:v>
                </c:pt>
                <c:pt idx="49">
                  <c:v>174.602</c:v>
                </c:pt>
                <c:pt idx="50">
                  <c:v>175.24</c:v>
                </c:pt>
                <c:pt idx="51">
                  <c:v>175.71</c:v>
                </c:pt>
                <c:pt idx="52">
                  <c:v>176.18</c:v>
                </c:pt>
                <c:pt idx="53">
                  <c:v>176.65</c:v>
                </c:pt>
                <c:pt idx="54">
                  <c:v>177.12</c:v>
                </c:pt>
                <c:pt idx="55">
                  <c:v>177.59</c:v>
                </c:pt>
                <c:pt idx="56">
                  <c:v>177.892</c:v>
                </c:pt>
                <c:pt idx="57">
                  <c:v>178.19399999999999</c:v>
                </c:pt>
                <c:pt idx="58">
                  <c:v>178.49600000000001</c:v>
                </c:pt>
                <c:pt idx="59">
                  <c:v>178.798</c:v>
                </c:pt>
                <c:pt idx="60">
                  <c:v>179.1</c:v>
                </c:pt>
                <c:pt idx="61">
                  <c:v>179.31200000000001</c:v>
                </c:pt>
                <c:pt idx="62">
                  <c:v>179.524</c:v>
                </c:pt>
                <c:pt idx="63">
                  <c:v>179.73599999999999</c:v>
                </c:pt>
                <c:pt idx="64">
                  <c:v>179.94800000000001</c:v>
                </c:pt>
                <c:pt idx="65">
                  <c:v>180.16</c:v>
                </c:pt>
                <c:pt idx="66">
                  <c:v>180.32599999999999</c:v>
                </c:pt>
                <c:pt idx="67">
                  <c:v>180.49199999999999</c:v>
                </c:pt>
                <c:pt idx="68">
                  <c:v>180.65799999999999</c:v>
                </c:pt>
                <c:pt idx="69">
                  <c:v>180.82400000000001</c:v>
                </c:pt>
                <c:pt idx="70">
                  <c:v>180.99</c:v>
                </c:pt>
                <c:pt idx="71">
                  <c:v>181.13200000000001</c:v>
                </c:pt>
                <c:pt idx="72">
                  <c:v>181.274</c:v>
                </c:pt>
                <c:pt idx="73">
                  <c:v>181.416</c:v>
                </c:pt>
                <c:pt idx="74">
                  <c:v>181.55799999999999</c:v>
                </c:pt>
                <c:pt idx="75">
                  <c:v>181.7</c:v>
                </c:pt>
                <c:pt idx="76">
                  <c:v>181.846</c:v>
                </c:pt>
                <c:pt idx="77">
                  <c:v>181.99199999999999</c:v>
                </c:pt>
                <c:pt idx="78">
                  <c:v>182.13800000000001</c:v>
                </c:pt>
                <c:pt idx="79">
                  <c:v>182.28399999999999</c:v>
                </c:pt>
                <c:pt idx="80">
                  <c:v>182.43</c:v>
                </c:pt>
              </c:numCache>
            </c:numRef>
          </c:val>
          <c:smooth val="0"/>
          <c:extLst>
            <c:ext xmlns:c16="http://schemas.microsoft.com/office/drawing/2014/chart" uri="{C3380CC4-5D6E-409C-BE32-E72D297353CC}">
              <c16:uniqueId val="{00000009-E432-C94A-9F64-684085F3474C}"/>
            </c:ext>
          </c:extLst>
        </c:ser>
        <c:ser>
          <c:idx val="1"/>
          <c:order val="10"/>
          <c:spPr>
            <a:ln w="19050" cap="rnd" cmpd="sng">
              <a:solidFill>
                <a:schemeClr val="bg1"/>
              </a:solidFill>
              <a:round/>
            </a:ln>
            <a:effectLst/>
          </c:spPr>
          <c:marker>
            <c:symbol val="none"/>
          </c:marker>
          <c:val>
            <c:numRef>
              <c:f>referenties_jongens!$H$2:$H$82</c:f>
              <c:numCache>
                <c:formatCode>General</c:formatCode>
                <c:ptCount val="81"/>
                <c:pt idx="0">
                  <c:v>139.28</c:v>
                </c:pt>
                <c:pt idx="1">
                  <c:v>139.751</c:v>
                </c:pt>
                <c:pt idx="2">
                  <c:v>140.22200000000001</c:v>
                </c:pt>
                <c:pt idx="3">
                  <c:v>140.69300000000001</c:v>
                </c:pt>
                <c:pt idx="4">
                  <c:v>141.16399999999999</c:v>
                </c:pt>
                <c:pt idx="5">
                  <c:v>141.63399999999999</c:v>
                </c:pt>
                <c:pt idx="6">
                  <c:v>142.149</c:v>
                </c:pt>
                <c:pt idx="7">
                  <c:v>142.66399999999999</c:v>
                </c:pt>
                <c:pt idx="8">
                  <c:v>143.179</c:v>
                </c:pt>
                <c:pt idx="9">
                  <c:v>143.69399999999999</c:v>
                </c:pt>
                <c:pt idx="10">
                  <c:v>144.208</c:v>
                </c:pt>
                <c:pt idx="11">
                  <c:v>144.77699999999999</c:v>
                </c:pt>
                <c:pt idx="12">
                  <c:v>145.345</c:v>
                </c:pt>
                <c:pt idx="13">
                  <c:v>145.91300000000001</c:v>
                </c:pt>
                <c:pt idx="14">
                  <c:v>146.48099999999999</c:v>
                </c:pt>
                <c:pt idx="15">
                  <c:v>147.04900000000001</c:v>
                </c:pt>
                <c:pt idx="16">
                  <c:v>147.65799999999999</c:v>
                </c:pt>
                <c:pt idx="17">
                  <c:v>148.26599999999999</c:v>
                </c:pt>
                <c:pt idx="18">
                  <c:v>148.87299999999999</c:v>
                </c:pt>
                <c:pt idx="19">
                  <c:v>149.48099999999999</c:v>
                </c:pt>
                <c:pt idx="20">
                  <c:v>150.08799999999999</c:v>
                </c:pt>
                <c:pt idx="21">
                  <c:v>150.708</c:v>
                </c:pt>
                <c:pt idx="22">
                  <c:v>151.327</c:v>
                </c:pt>
                <c:pt idx="23">
                  <c:v>151.94499999999999</c:v>
                </c:pt>
                <c:pt idx="24">
                  <c:v>152.56399999999999</c:v>
                </c:pt>
                <c:pt idx="25">
                  <c:v>153.18299999999999</c:v>
                </c:pt>
                <c:pt idx="26">
                  <c:v>153.79400000000001</c:v>
                </c:pt>
                <c:pt idx="27">
                  <c:v>154.40600000000001</c:v>
                </c:pt>
                <c:pt idx="28">
                  <c:v>155.017</c:v>
                </c:pt>
                <c:pt idx="29">
                  <c:v>155.62799999999999</c:v>
                </c:pt>
                <c:pt idx="30">
                  <c:v>156.239</c:v>
                </c:pt>
                <c:pt idx="31">
                  <c:v>156.881</c:v>
                </c:pt>
                <c:pt idx="32">
                  <c:v>157.523</c:v>
                </c:pt>
                <c:pt idx="33">
                  <c:v>158.16499999999999</c:v>
                </c:pt>
                <c:pt idx="34">
                  <c:v>158.80699999999999</c:v>
                </c:pt>
                <c:pt idx="35">
                  <c:v>159.44900000000001</c:v>
                </c:pt>
                <c:pt idx="36">
                  <c:v>160.142</c:v>
                </c:pt>
                <c:pt idx="37">
                  <c:v>160.83500000000001</c:v>
                </c:pt>
                <c:pt idx="38">
                  <c:v>161.52799999999999</c:v>
                </c:pt>
                <c:pt idx="39">
                  <c:v>162.221</c:v>
                </c:pt>
                <c:pt idx="40">
                  <c:v>162.91499999999999</c:v>
                </c:pt>
                <c:pt idx="41">
                  <c:v>163.63900000000001</c:v>
                </c:pt>
                <c:pt idx="42">
                  <c:v>164.363</c:v>
                </c:pt>
                <c:pt idx="43">
                  <c:v>165.08699999999999</c:v>
                </c:pt>
                <c:pt idx="44">
                  <c:v>165.81200000000001</c:v>
                </c:pt>
                <c:pt idx="45">
                  <c:v>166.53800000000001</c:v>
                </c:pt>
                <c:pt idx="46">
                  <c:v>167.209</c:v>
                </c:pt>
                <c:pt idx="47">
                  <c:v>167.88</c:v>
                </c:pt>
                <c:pt idx="48">
                  <c:v>168.55199999999999</c:v>
                </c:pt>
                <c:pt idx="49">
                  <c:v>169.22499999999999</c:v>
                </c:pt>
                <c:pt idx="50">
                  <c:v>169.89699999999999</c:v>
                </c:pt>
                <c:pt idx="51">
                  <c:v>170.39599999999999</c:v>
                </c:pt>
                <c:pt idx="52">
                  <c:v>170.89400000000001</c:v>
                </c:pt>
                <c:pt idx="53">
                  <c:v>171.393</c:v>
                </c:pt>
                <c:pt idx="54">
                  <c:v>171.892</c:v>
                </c:pt>
                <c:pt idx="55">
                  <c:v>172.39099999999999</c:v>
                </c:pt>
                <c:pt idx="56">
                  <c:v>172.71299999999999</c:v>
                </c:pt>
                <c:pt idx="57">
                  <c:v>173.035</c:v>
                </c:pt>
                <c:pt idx="58">
                  <c:v>173.358</c:v>
                </c:pt>
                <c:pt idx="59">
                  <c:v>173.68</c:v>
                </c:pt>
                <c:pt idx="60">
                  <c:v>174.00200000000001</c:v>
                </c:pt>
                <c:pt idx="61">
                  <c:v>174.22800000000001</c:v>
                </c:pt>
                <c:pt idx="62">
                  <c:v>174.453</c:v>
                </c:pt>
                <c:pt idx="63">
                  <c:v>174.678</c:v>
                </c:pt>
                <c:pt idx="64">
                  <c:v>174.904</c:v>
                </c:pt>
                <c:pt idx="65">
                  <c:v>175.12899999999999</c:v>
                </c:pt>
                <c:pt idx="66">
                  <c:v>175.30799999999999</c:v>
                </c:pt>
                <c:pt idx="67">
                  <c:v>175.48599999999999</c:v>
                </c:pt>
                <c:pt idx="68">
                  <c:v>175.66499999999999</c:v>
                </c:pt>
                <c:pt idx="69">
                  <c:v>175.84299999999999</c:v>
                </c:pt>
                <c:pt idx="70">
                  <c:v>176.02199999999999</c:v>
                </c:pt>
                <c:pt idx="71">
                  <c:v>176.172</c:v>
                </c:pt>
                <c:pt idx="72">
                  <c:v>176.322</c:v>
                </c:pt>
                <c:pt idx="73">
                  <c:v>176.47300000000001</c:v>
                </c:pt>
                <c:pt idx="74">
                  <c:v>176.62299999999999</c:v>
                </c:pt>
                <c:pt idx="75">
                  <c:v>176.773</c:v>
                </c:pt>
                <c:pt idx="76">
                  <c:v>176.93</c:v>
                </c:pt>
                <c:pt idx="77">
                  <c:v>177.08699999999999</c:v>
                </c:pt>
                <c:pt idx="78">
                  <c:v>177.244</c:v>
                </c:pt>
                <c:pt idx="79">
                  <c:v>177.4</c:v>
                </c:pt>
                <c:pt idx="80">
                  <c:v>177.55699999999999</c:v>
                </c:pt>
              </c:numCache>
            </c:numRef>
          </c:val>
          <c:smooth val="0"/>
          <c:extLst>
            <c:ext xmlns:c16="http://schemas.microsoft.com/office/drawing/2014/chart" uri="{C3380CC4-5D6E-409C-BE32-E72D297353CC}">
              <c16:uniqueId val="{0000000A-E432-C94A-9F64-684085F3474C}"/>
            </c:ext>
          </c:extLst>
        </c:ser>
        <c:ser>
          <c:idx val="5"/>
          <c:order val="11"/>
          <c:tx>
            <c:v>P75</c:v>
          </c:tx>
          <c:spPr>
            <a:ln w="19050" cap="rnd">
              <a:solidFill>
                <a:schemeClr val="bg1"/>
              </a:solidFill>
              <a:round/>
            </a:ln>
            <a:effectLst/>
          </c:spPr>
          <c:marker>
            <c:symbol val="none"/>
          </c:marker>
          <c:val>
            <c:numRef>
              <c:f>referenties_jongens!$L$2:$L$82</c:f>
              <c:numCache>
                <c:formatCode>General</c:formatCode>
                <c:ptCount val="81"/>
                <c:pt idx="0">
                  <c:v>148.13999999999999</c:v>
                </c:pt>
                <c:pt idx="1">
                  <c:v>148.66499999999999</c:v>
                </c:pt>
                <c:pt idx="2">
                  <c:v>149.19</c:v>
                </c:pt>
                <c:pt idx="3">
                  <c:v>149.715</c:v>
                </c:pt>
                <c:pt idx="4">
                  <c:v>150.24</c:v>
                </c:pt>
                <c:pt idx="5">
                  <c:v>150.76599999999999</c:v>
                </c:pt>
                <c:pt idx="6">
                  <c:v>151.351</c:v>
                </c:pt>
                <c:pt idx="7">
                  <c:v>151.93600000000001</c:v>
                </c:pt>
                <c:pt idx="8">
                  <c:v>152.52099999999999</c:v>
                </c:pt>
                <c:pt idx="9">
                  <c:v>153.10599999999999</c:v>
                </c:pt>
                <c:pt idx="10">
                  <c:v>153.69200000000001</c:v>
                </c:pt>
                <c:pt idx="11">
                  <c:v>154.33500000000001</c:v>
                </c:pt>
                <c:pt idx="12">
                  <c:v>154.97900000000001</c:v>
                </c:pt>
                <c:pt idx="13">
                  <c:v>155.62299999999999</c:v>
                </c:pt>
                <c:pt idx="14">
                  <c:v>156.267</c:v>
                </c:pt>
                <c:pt idx="15">
                  <c:v>156.911</c:v>
                </c:pt>
                <c:pt idx="16">
                  <c:v>157.60599999999999</c:v>
                </c:pt>
                <c:pt idx="17">
                  <c:v>158.30199999999999</c:v>
                </c:pt>
                <c:pt idx="18">
                  <c:v>158.999</c:v>
                </c:pt>
                <c:pt idx="19">
                  <c:v>159.69499999999999</c:v>
                </c:pt>
                <c:pt idx="20">
                  <c:v>160.392</c:v>
                </c:pt>
                <c:pt idx="21">
                  <c:v>161.09200000000001</c:v>
                </c:pt>
                <c:pt idx="22">
                  <c:v>161.79300000000001</c:v>
                </c:pt>
                <c:pt idx="23">
                  <c:v>162.495</c:v>
                </c:pt>
                <c:pt idx="24">
                  <c:v>163.196</c:v>
                </c:pt>
                <c:pt idx="25">
                  <c:v>163.89699999999999</c:v>
                </c:pt>
                <c:pt idx="26">
                  <c:v>164.57400000000001</c:v>
                </c:pt>
                <c:pt idx="27">
                  <c:v>165.25</c:v>
                </c:pt>
                <c:pt idx="28">
                  <c:v>165.92699999999999</c:v>
                </c:pt>
                <c:pt idx="29">
                  <c:v>166.60400000000001</c:v>
                </c:pt>
                <c:pt idx="30">
                  <c:v>167.28100000000001</c:v>
                </c:pt>
                <c:pt idx="31">
                  <c:v>167.959</c:v>
                </c:pt>
                <c:pt idx="32">
                  <c:v>168.637</c:v>
                </c:pt>
                <c:pt idx="33">
                  <c:v>169.315</c:v>
                </c:pt>
                <c:pt idx="34">
                  <c:v>169.99299999999999</c:v>
                </c:pt>
                <c:pt idx="35">
                  <c:v>170.67099999999999</c:v>
                </c:pt>
                <c:pt idx="36">
                  <c:v>171.36600000000001</c:v>
                </c:pt>
                <c:pt idx="37">
                  <c:v>172.06100000000001</c:v>
                </c:pt>
                <c:pt idx="38">
                  <c:v>172.756</c:v>
                </c:pt>
                <c:pt idx="39">
                  <c:v>173.45099999999999</c:v>
                </c:pt>
                <c:pt idx="40">
                  <c:v>174.14500000000001</c:v>
                </c:pt>
                <c:pt idx="41">
                  <c:v>174.82900000000001</c:v>
                </c:pt>
                <c:pt idx="42">
                  <c:v>175.51300000000001</c:v>
                </c:pt>
                <c:pt idx="43">
                  <c:v>176.197</c:v>
                </c:pt>
                <c:pt idx="44">
                  <c:v>176.88</c:v>
                </c:pt>
                <c:pt idx="45">
                  <c:v>177.56200000000001</c:v>
                </c:pt>
                <c:pt idx="46">
                  <c:v>178.167</c:v>
                </c:pt>
                <c:pt idx="47">
                  <c:v>178.77199999999999</c:v>
                </c:pt>
                <c:pt idx="48">
                  <c:v>179.376</c:v>
                </c:pt>
                <c:pt idx="49">
                  <c:v>179.97900000000001</c:v>
                </c:pt>
                <c:pt idx="50">
                  <c:v>180.583</c:v>
                </c:pt>
                <c:pt idx="51">
                  <c:v>181.024</c:v>
                </c:pt>
                <c:pt idx="52">
                  <c:v>181.46600000000001</c:v>
                </c:pt>
                <c:pt idx="53">
                  <c:v>181.90700000000001</c:v>
                </c:pt>
                <c:pt idx="54">
                  <c:v>182.34800000000001</c:v>
                </c:pt>
                <c:pt idx="55">
                  <c:v>182.78899999999999</c:v>
                </c:pt>
                <c:pt idx="56">
                  <c:v>183.071</c:v>
                </c:pt>
                <c:pt idx="57">
                  <c:v>183.35300000000001</c:v>
                </c:pt>
                <c:pt idx="58">
                  <c:v>183.63399999999999</c:v>
                </c:pt>
                <c:pt idx="59">
                  <c:v>183.916</c:v>
                </c:pt>
                <c:pt idx="60">
                  <c:v>184.19800000000001</c:v>
                </c:pt>
                <c:pt idx="61">
                  <c:v>184.39599999999999</c:v>
                </c:pt>
                <c:pt idx="62">
                  <c:v>184.595</c:v>
                </c:pt>
                <c:pt idx="63">
                  <c:v>184.79400000000001</c:v>
                </c:pt>
                <c:pt idx="64">
                  <c:v>184.99199999999999</c:v>
                </c:pt>
                <c:pt idx="65">
                  <c:v>185.191</c:v>
                </c:pt>
                <c:pt idx="66">
                  <c:v>185.34399999999999</c:v>
                </c:pt>
                <c:pt idx="67">
                  <c:v>185.49799999999999</c:v>
                </c:pt>
                <c:pt idx="68">
                  <c:v>185.65100000000001</c:v>
                </c:pt>
                <c:pt idx="69">
                  <c:v>185.80500000000001</c:v>
                </c:pt>
                <c:pt idx="70">
                  <c:v>185.958</c:v>
                </c:pt>
                <c:pt idx="71">
                  <c:v>186.09200000000001</c:v>
                </c:pt>
                <c:pt idx="72">
                  <c:v>186.226</c:v>
                </c:pt>
                <c:pt idx="73">
                  <c:v>186.35900000000001</c:v>
                </c:pt>
                <c:pt idx="74">
                  <c:v>186.49299999999999</c:v>
                </c:pt>
                <c:pt idx="75">
                  <c:v>186.62700000000001</c:v>
                </c:pt>
                <c:pt idx="76">
                  <c:v>186.762</c:v>
                </c:pt>
                <c:pt idx="77">
                  <c:v>186.89699999999999</c:v>
                </c:pt>
                <c:pt idx="78">
                  <c:v>187.03200000000001</c:v>
                </c:pt>
                <c:pt idx="79">
                  <c:v>187.16800000000001</c:v>
                </c:pt>
                <c:pt idx="80">
                  <c:v>187.303</c:v>
                </c:pt>
              </c:numCache>
            </c:numRef>
          </c:val>
          <c:smooth val="0"/>
          <c:extLst>
            <c:ext xmlns:c16="http://schemas.microsoft.com/office/drawing/2014/chart" uri="{C3380CC4-5D6E-409C-BE32-E72D297353CC}">
              <c16:uniqueId val="{0000000B-E432-C94A-9F64-684085F3474C}"/>
            </c:ext>
          </c:extLst>
        </c:ser>
        <c:ser>
          <c:idx val="6"/>
          <c:order val="12"/>
          <c:tx>
            <c:v>P90</c:v>
          </c:tx>
          <c:spPr>
            <a:ln w="19050" cap="rnd">
              <a:solidFill>
                <a:schemeClr val="bg1"/>
              </a:solidFill>
              <a:round/>
            </a:ln>
            <a:effectLst/>
          </c:spPr>
          <c:marker>
            <c:symbol val="none"/>
          </c:marker>
          <c:val>
            <c:numRef>
              <c:f>referenties_jongens!$N$2:$N$82</c:f>
              <c:numCache>
                <c:formatCode>General</c:formatCode>
                <c:ptCount val="81"/>
                <c:pt idx="0">
                  <c:v>152.12700000000001</c:v>
                </c:pt>
                <c:pt idx="1">
                  <c:v>152.67599999999999</c:v>
                </c:pt>
                <c:pt idx="2">
                  <c:v>153.22499999999999</c:v>
                </c:pt>
                <c:pt idx="3">
                  <c:v>153.77500000000001</c:v>
                </c:pt>
                <c:pt idx="4">
                  <c:v>154.32499999999999</c:v>
                </c:pt>
                <c:pt idx="5">
                  <c:v>154.875</c:v>
                </c:pt>
                <c:pt idx="6">
                  <c:v>155.49100000000001</c:v>
                </c:pt>
                <c:pt idx="7">
                  <c:v>156.108</c:v>
                </c:pt>
                <c:pt idx="8">
                  <c:v>156.72499999999999</c:v>
                </c:pt>
                <c:pt idx="9">
                  <c:v>157.34200000000001</c:v>
                </c:pt>
                <c:pt idx="10">
                  <c:v>157.96</c:v>
                </c:pt>
                <c:pt idx="11">
                  <c:v>158.637</c:v>
                </c:pt>
                <c:pt idx="12">
                  <c:v>159.31399999999999</c:v>
                </c:pt>
                <c:pt idx="13">
                  <c:v>159.99199999999999</c:v>
                </c:pt>
                <c:pt idx="14">
                  <c:v>160.66999999999999</c:v>
                </c:pt>
                <c:pt idx="15">
                  <c:v>161.34800000000001</c:v>
                </c:pt>
                <c:pt idx="16">
                  <c:v>162.084</c:v>
                </c:pt>
                <c:pt idx="17">
                  <c:v>162.81899999999999</c:v>
                </c:pt>
                <c:pt idx="18">
                  <c:v>163.55500000000001</c:v>
                </c:pt>
                <c:pt idx="19">
                  <c:v>164.292</c:v>
                </c:pt>
                <c:pt idx="20">
                  <c:v>165.02799999999999</c:v>
                </c:pt>
                <c:pt idx="21">
                  <c:v>165.76599999999999</c:v>
                </c:pt>
                <c:pt idx="22">
                  <c:v>166.50399999999999</c:v>
                </c:pt>
                <c:pt idx="23">
                  <c:v>167.24199999999999</c:v>
                </c:pt>
                <c:pt idx="24">
                  <c:v>167.98</c:v>
                </c:pt>
                <c:pt idx="25">
                  <c:v>168.71899999999999</c:v>
                </c:pt>
                <c:pt idx="26">
                  <c:v>169.42500000000001</c:v>
                </c:pt>
                <c:pt idx="27">
                  <c:v>170.131</c:v>
                </c:pt>
                <c:pt idx="28">
                  <c:v>170.83699999999999</c:v>
                </c:pt>
                <c:pt idx="29">
                  <c:v>171.54300000000001</c:v>
                </c:pt>
                <c:pt idx="30">
                  <c:v>172.25</c:v>
                </c:pt>
                <c:pt idx="31">
                  <c:v>172.94399999999999</c:v>
                </c:pt>
                <c:pt idx="32">
                  <c:v>173.63800000000001</c:v>
                </c:pt>
                <c:pt idx="33">
                  <c:v>174.333</c:v>
                </c:pt>
                <c:pt idx="34">
                  <c:v>175.02699999999999</c:v>
                </c:pt>
                <c:pt idx="35">
                  <c:v>175.721</c:v>
                </c:pt>
                <c:pt idx="36">
                  <c:v>176.41800000000001</c:v>
                </c:pt>
                <c:pt idx="37">
                  <c:v>177.114</c:v>
                </c:pt>
                <c:pt idx="38">
                  <c:v>177.809</c:v>
                </c:pt>
                <c:pt idx="39">
                  <c:v>178.50399999999999</c:v>
                </c:pt>
                <c:pt idx="40">
                  <c:v>179.19900000000001</c:v>
                </c:pt>
                <c:pt idx="41">
                  <c:v>179.86600000000001</c:v>
                </c:pt>
                <c:pt idx="42">
                  <c:v>180.53100000000001</c:v>
                </c:pt>
                <c:pt idx="43">
                  <c:v>181.196</c:v>
                </c:pt>
                <c:pt idx="44">
                  <c:v>181.86</c:v>
                </c:pt>
                <c:pt idx="45">
                  <c:v>182.523</c:v>
                </c:pt>
                <c:pt idx="46">
                  <c:v>183.09800000000001</c:v>
                </c:pt>
                <c:pt idx="47">
                  <c:v>183.673</c:v>
                </c:pt>
                <c:pt idx="48">
                  <c:v>184.24600000000001</c:v>
                </c:pt>
                <c:pt idx="49">
                  <c:v>184.81899999999999</c:v>
                </c:pt>
                <c:pt idx="50">
                  <c:v>185.39099999999999</c:v>
                </c:pt>
                <c:pt idx="51">
                  <c:v>185.80699999999999</c:v>
                </c:pt>
                <c:pt idx="52">
                  <c:v>186.22300000000001</c:v>
                </c:pt>
                <c:pt idx="53">
                  <c:v>186.63800000000001</c:v>
                </c:pt>
                <c:pt idx="54">
                  <c:v>187.053</c:v>
                </c:pt>
                <c:pt idx="55">
                  <c:v>187.46700000000001</c:v>
                </c:pt>
                <c:pt idx="56">
                  <c:v>187.732</c:v>
                </c:pt>
                <c:pt idx="57">
                  <c:v>187.995</c:v>
                </c:pt>
                <c:pt idx="58">
                  <c:v>188.25899999999999</c:v>
                </c:pt>
                <c:pt idx="59">
                  <c:v>188.523</c:v>
                </c:pt>
                <c:pt idx="60">
                  <c:v>188.786</c:v>
                </c:pt>
                <c:pt idx="61">
                  <c:v>188.97300000000001</c:v>
                </c:pt>
                <c:pt idx="62">
                  <c:v>189.15899999999999</c:v>
                </c:pt>
                <c:pt idx="63">
                  <c:v>189.346</c:v>
                </c:pt>
                <c:pt idx="64">
                  <c:v>189.53200000000001</c:v>
                </c:pt>
                <c:pt idx="65">
                  <c:v>189.71899999999999</c:v>
                </c:pt>
                <c:pt idx="66">
                  <c:v>189.86099999999999</c:v>
                </c:pt>
                <c:pt idx="67">
                  <c:v>190.00299999999999</c:v>
                </c:pt>
                <c:pt idx="68">
                  <c:v>190.14599999999999</c:v>
                </c:pt>
                <c:pt idx="69">
                  <c:v>190.28800000000001</c:v>
                </c:pt>
                <c:pt idx="70">
                  <c:v>190.43</c:v>
                </c:pt>
                <c:pt idx="71">
                  <c:v>190.55600000000001</c:v>
                </c:pt>
                <c:pt idx="72">
                  <c:v>190.68299999999999</c:v>
                </c:pt>
                <c:pt idx="73">
                  <c:v>190.809</c:v>
                </c:pt>
                <c:pt idx="74">
                  <c:v>190.935</c:v>
                </c:pt>
                <c:pt idx="75">
                  <c:v>191.06100000000001</c:v>
                </c:pt>
                <c:pt idx="76">
                  <c:v>191.18600000000001</c:v>
                </c:pt>
                <c:pt idx="77">
                  <c:v>191.31200000000001</c:v>
                </c:pt>
                <c:pt idx="78">
                  <c:v>191.43700000000001</c:v>
                </c:pt>
                <c:pt idx="79">
                  <c:v>191.56299999999999</c:v>
                </c:pt>
                <c:pt idx="80">
                  <c:v>191.68799999999999</c:v>
                </c:pt>
              </c:numCache>
            </c:numRef>
          </c:val>
          <c:smooth val="0"/>
          <c:extLst>
            <c:ext xmlns:c16="http://schemas.microsoft.com/office/drawing/2014/chart" uri="{C3380CC4-5D6E-409C-BE32-E72D297353CC}">
              <c16:uniqueId val="{0000000C-E432-C94A-9F64-684085F3474C}"/>
            </c:ext>
          </c:extLst>
        </c:ser>
        <c:ser>
          <c:idx val="8"/>
          <c:order val="13"/>
          <c:tx>
            <c:v>P95</c:v>
          </c:tx>
          <c:spPr>
            <a:ln w="19050" cap="rnd">
              <a:solidFill>
                <a:schemeClr val="bg1"/>
              </a:solidFill>
              <a:round/>
            </a:ln>
            <a:effectLst/>
          </c:spPr>
          <c:marker>
            <c:symbol val="none"/>
          </c:marker>
          <c:val>
            <c:numRef>
              <c:f>referenties_jongens!$P$2:$P$82</c:f>
              <c:numCache>
                <c:formatCode>General</c:formatCode>
                <c:ptCount val="81"/>
                <c:pt idx="0">
                  <c:v>154.51300000000001</c:v>
                </c:pt>
                <c:pt idx="1">
                  <c:v>155.077</c:v>
                </c:pt>
                <c:pt idx="2">
                  <c:v>155.64099999999999</c:v>
                </c:pt>
                <c:pt idx="3">
                  <c:v>156.20500000000001</c:v>
                </c:pt>
                <c:pt idx="4">
                  <c:v>156.76900000000001</c:v>
                </c:pt>
                <c:pt idx="5">
                  <c:v>157.334</c:v>
                </c:pt>
                <c:pt idx="6">
                  <c:v>157.96899999999999</c:v>
                </c:pt>
                <c:pt idx="7">
                  <c:v>158.60499999999999</c:v>
                </c:pt>
                <c:pt idx="8">
                  <c:v>159.24100000000001</c:v>
                </c:pt>
                <c:pt idx="9">
                  <c:v>159.87700000000001</c:v>
                </c:pt>
                <c:pt idx="10">
                  <c:v>160.51400000000001</c:v>
                </c:pt>
                <c:pt idx="11">
                  <c:v>161.21100000000001</c:v>
                </c:pt>
                <c:pt idx="12">
                  <c:v>161.90899999999999</c:v>
                </c:pt>
                <c:pt idx="13">
                  <c:v>162.607</c:v>
                </c:pt>
                <c:pt idx="14">
                  <c:v>163.30600000000001</c:v>
                </c:pt>
                <c:pt idx="15">
                  <c:v>164.00399999999999</c:v>
                </c:pt>
                <c:pt idx="16">
                  <c:v>164.76300000000001</c:v>
                </c:pt>
                <c:pt idx="17">
                  <c:v>165.52199999999999</c:v>
                </c:pt>
                <c:pt idx="18">
                  <c:v>166.28200000000001</c:v>
                </c:pt>
                <c:pt idx="19">
                  <c:v>167.042</c:v>
                </c:pt>
                <c:pt idx="20">
                  <c:v>167.803</c:v>
                </c:pt>
                <c:pt idx="21">
                  <c:v>168.56299999999999</c:v>
                </c:pt>
                <c:pt idx="22">
                  <c:v>169.32300000000001</c:v>
                </c:pt>
                <c:pt idx="23">
                  <c:v>170.083</c:v>
                </c:pt>
                <c:pt idx="24">
                  <c:v>170.84399999999999</c:v>
                </c:pt>
                <c:pt idx="25">
                  <c:v>171.60499999999999</c:v>
                </c:pt>
                <c:pt idx="26">
                  <c:v>172.328</c:v>
                </c:pt>
                <c:pt idx="27">
                  <c:v>173.05199999999999</c:v>
                </c:pt>
                <c:pt idx="28">
                  <c:v>173.77500000000001</c:v>
                </c:pt>
                <c:pt idx="29">
                  <c:v>174.499</c:v>
                </c:pt>
                <c:pt idx="30">
                  <c:v>175.22300000000001</c:v>
                </c:pt>
                <c:pt idx="31">
                  <c:v>175.92699999999999</c:v>
                </c:pt>
                <c:pt idx="32">
                  <c:v>176.63200000000001</c:v>
                </c:pt>
                <c:pt idx="33">
                  <c:v>177.33600000000001</c:v>
                </c:pt>
                <c:pt idx="34">
                  <c:v>178.04</c:v>
                </c:pt>
                <c:pt idx="35">
                  <c:v>178.744</c:v>
                </c:pt>
                <c:pt idx="36">
                  <c:v>179.441</c:v>
                </c:pt>
                <c:pt idx="37">
                  <c:v>180.137</c:v>
                </c:pt>
                <c:pt idx="38">
                  <c:v>180.833</c:v>
                </c:pt>
                <c:pt idx="39">
                  <c:v>181.529</c:v>
                </c:pt>
                <c:pt idx="40">
                  <c:v>182.22399999999999</c:v>
                </c:pt>
                <c:pt idx="41">
                  <c:v>182.87899999999999</c:v>
                </c:pt>
                <c:pt idx="42">
                  <c:v>183.53399999999999</c:v>
                </c:pt>
                <c:pt idx="43">
                  <c:v>184.18799999999999</c:v>
                </c:pt>
                <c:pt idx="44">
                  <c:v>184.84</c:v>
                </c:pt>
                <c:pt idx="45">
                  <c:v>185.49199999999999</c:v>
                </c:pt>
                <c:pt idx="46">
                  <c:v>186.05</c:v>
                </c:pt>
                <c:pt idx="47">
                  <c:v>186.60599999999999</c:v>
                </c:pt>
                <c:pt idx="48">
                  <c:v>187.161</c:v>
                </c:pt>
                <c:pt idx="49">
                  <c:v>187.715</c:v>
                </c:pt>
                <c:pt idx="50">
                  <c:v>188.26900000000001</c:v>
                </c:pt>
                <c:pt idx="51">
                  <c:v>188.67</c:v>
                </c:pt>
                <c:pt idx="52">
                  <c:v>189.07</c:v>
                </c:pt>
                <c:pt idx="53">
                  <c:v>189.47</c:v>
                </c:pt>
                <c:pt idx="54">
                  <c:v>189.869</c:v>
                </c:pt>
                <c:pt idx="55">
                  <c:v>190.268</c:v>
                </c:pt>
                <c:pt idx="56">
                  <c:v>190.52099999999999</c:v>
                </c:pt>
                <c:pt idx="57">
                  <c:v>190.774</c:v>
                </c:pt>
                <c:pt idx="58">
                  <c:v>191.02699999999999</c:v>
                </c:pt>
                <c:pt idx="59">
                  <c:v>191.279</c:v>
                </c:pt>
                <c:pt idx="60">
                  <c:v>191.53200000000001</c:v>
                </c:pt>
                <c:pt idx="61">
                  <c:v>191.71100000000001</c:v>
                </c:pt>
                <c:pt idx="62">
                  <c:v>191.89099999999999</c:v>
                </c:pt>
                <c:pt idx="63">
                  <c:v>192.07</c:v>
                </c:pt>
                <c:pt idx="64">
                  <c:v>192.249</c:v>
                </c:pt>
                <c:pt idx="65">
                  <c:v>192.428</c:v>
                </c:pt>
                <c:pt idx="66">
                  <c:v>192.56399999999999</c:v>
                </c:pt>
                <c:pt idx="67">
                  <c:v>192.7</c:v>
                </c:pt>
                <c:pt idx="68">
                  <c:v>192.83500000000001</c:v>
                </c:pt>
                <c:pt idx="69">
                  <c:v>192.971</c:v>
                </c:pt>
                <c:pt idx="70">
                  <c:v>193.10599999999999</c:v>
                </c:pt>
                <c:pt idx="71">
                  <c:v>193.22800000000001</c:v>
                </c:pt>
                <c:pt idx="72">
                  <c:v>193.35</c:v>
                </c:pt>
                <c:pt idx="73">
                  <c:v>193.471</c:v>
                </c:pt>
                <c:pt idx="74">
                  <c:v>193.59299999999999</c:v>
                </c:pt>
                <c:pt idx="75">
                  <c:v>193.715</c:v>
                </c:pt>
                <c:pt idx="76">
                  <c:v>193.834</c:v>
                </c:pt>
                <c:pt idx="77">
                  <c:v>193.95400000000001</c:v>
                </c:pt>
                <c:pt idx="78">
                  <c:v>194.07400000000001</c:v>
                </c:pt>
                <c:pt idx="79">
                  <c:v>194.19300000000001</c:v>
                </c:pt>
                <c:pt idx="80">
                  <c:v>194.31299999999999</c:v>
                </c:pt>
              </c:numCache>
            </c:numRef>
          </c:val>
          <c:smooth val="0"/>
          <c:extLst>
            <c:ext xmlns:c16="http://schemas.microsoft.com/office/drawing/2014/chart" uri="{C3380CC4-5D6E-409C-BE32-E72D297353CC}">
              <c16:uniqueId val="{0000000D-E432-C94A-9F64-684085F3474C}"/>
            </c:ext>
          </c:extLst>
        </c:ser>
        <c:ser>
          <c:idx val="10"/>
          <c:order val="14"/>
          <c:tx>
            <c:v>P97</c:v>
          </c:tx>
          <c:spPr>
            <a:ln w="19050" cap="rnd">
              <a:solidFill>
                <a:schemeClr val="bg1"/>
              </a:solidFill>
              <a:round/>
            </a:ln>
            <a:effectLst/>
          </c:spPr>
          <c:marker>
            <c:symbol val="none"/>
          </c:marker>
          <c:val>
            <c:numRef>
              <c:f>referenties_jongens!$R$2:$R$82</c:f>
              <c:numCache>
                <c:formatCode>General</c:formatCode>
                <c:ptCount val="81"/>
                <c:pt idx="0">
                  <c:v>156.06200000000001</c:v>
                </c:pt>
                <c:pt idx="1">
                  <c:v>156.636</c:v>
                </c:pt>
                <c:pt idx="2">
                  <c:v>157.209</c:v>
                </c:pt>
                <c:pt idx="3">
                  <c:v>157.78299999999999</c:v>
                </c:pt>
                <c:pt idx="4">
                  <c:v>158.357</c:v>
                </c:pt>
                <c:pt idx="5">
                  <c:v>158.93100000000001</c:v>
                </c:pt>
                <c:pt idx="6">
                  <c:v>159.57900000000001</c:v>
                </c:pt>
                <c:pt idx="7">
                  <c:v>160.227</c:v>
                </c:pt>
                <c:pt idx="8">
                  <c:v>160.875</c:v>
                </c:pt>
                <c:pt idx="9">
                  <c:v>161.524</c:v>
                </c:pt>
                <c:pt idx="10">
                  <c:v>162.173</c:v>
                </c:pt>
                <c:pt idx="11">
                  <c:v>162.88300000000001</c:v>
                </c:pt>
                <c:pt idx="12">
                  <c:v>163.59399999999999</c:v>
                </c:pt>
                <c:pt idx="13">
                  <c:v>164.30500000000001</c:v>
                </c:pt>
                <c:pt idx="14">
                  <c:v>165.017</c:v>
                </c:pt>
                <c:pt idx="15">
                  <c:v>165.72900000000001</c:v>
                </c:pt>
                <c:pt idx="16">
                  <c:v>166.50299999999999</c:v>
                </c:pt>
                <c:pt idx="17">
                  <c:v>167.27799999999999</c:v>
                </c:pt>
                <c:pt idx="18">
                  <c:v>168.053</c:v>
                </c:pt>
                <c:pt idx="19">
                  <c:v>168.82900000000001</c:v>
                </c:pt>
                <c:pt idx="20">
                  <c:v>169.60499999999999</c:v>
                </c:pt>
                <c:pt idx="21">
                  <c:v>170.37899999999999</c:v>
                </c:pt>
                <c:pt idx="22">
                  <c:v>171.15299999999999</c:v>
                </c:pt>
                <c:pt idx="23">
                  <c:v>171.928</c:v>
                </c:pt>
                <c:pt idx="24">
                  <c:v>172.703</c:v>
                </c:pt>
                <c:pt idx="25">
                  <c:v>173.47900000000001</c:v>
                </c:pt>
                <c:pt idx="26">
                  <c:v>174.21299999999999</c:v>
                </c:pt>
                <c:pt idx="27">
                  <c:v>174.94800000000001</c:v>
                </c:pt>
                <c:pt idx="28">
                  <c:v>175.68299999999999</c:v>
                </c:pt>
                <c:pt idx="29">
                  <c:v>176.41900000000001</c:v>
                </c:pt>
                <c:pt idx="30">
                  <c:v>177.154</c:v>
                </c:pt>
                <c:pt idx="31">
                  <c:v>177.86500000000001</c:v>
                </c:pt>
                <c:pt idx="32">
                  <c:v>178.57499999999999</c:v>
                </c:pt>
                <c:pt idx="33">
                  <c:v>179.286</c:v>
                </c:pt>
                <c:pt idx="34">
                  <c:v>179.99600000000001</c:v>
                </c:pt>
                <c:pt idx="35">
                  <c:v>180.70599999999999</c:v>
                </c:pt>
                <c:pt idx="36">
                  <c:v>181.404</c:v>
                </c:pt>
                <c:pt idx="37">
                  <c:v>182.101</c:v>
                </c:pt>
                <c:pt idx="38">
                  <c:v>182.797</c:v>
                </c:pt>
                <c:pt idx="39">
                  <c:v>183.49299999999999</c:v>
                </c:pt>
                <c:pt idx="40">
                  <c:v>184.18799999999999</c:v>
                </c:pt>
                <c:pt idx="41">
                  <c:v>184.83699999999999</c:v>
                </c:pt>
                <c:pt idx="42">
                  <c:v>185.48400000000001</c:v>
                </c:pt>
                <c:pt idx="43">
                  <c:v>186.131</c:v>
                </c:pt>
                <c:pt idx="44">
                  <c:v>186.77600000000001</c:v>
                </c:pt>
                <c:pt idx="45">
                  <c:v>187.42099999999999</c:v>
                </c:pt>
                <c:pt idx="46">
                  <c:v>187.96600000000001</c:v>
                </c:pt>
                <c:pt idx="47">
                  <c:v>188.511</c:v>
                </c:pt>
                <c:pt idx="48">
                  <c:v>189.054</c:v>
                </c:pt>
                <c:pt idx="49">
                  <c:v>189.596</c:v>
                </c:pt>
                <c:pt idx="50">
                  <c:v>190.137</c:v>
                </c:pt>
                <c:pt idx="51">
                  <c:v>190.52799999999999</c:v>
                </c:pt>
                <c:pt idx="52">
                  <c:v>190.91900000000001</c:v>
                </c:pt>
                <c:pt idx="53">
                  <c:v>191.309</c:v>
                </c:pt>
                <c:pt idx="54">
                  <c:v>191.69800000000001</c:v>
                </c:pt>
                <c:pt idx="55">
                  <c:v>192.08600000000001</c:v>
                </c:pt>
                <c:pt idx="56">
                  <c:v>192.33199999999999</c:v>
                </c:pt>
                <c:pt idx="57">
                  <c:v>192.578</c:v>
                </c:pt>
                <c:pt idx="58">
                  <c:v>192.82400000000001</c:v>
                </c:pt>
                <c:pt idx="59">
                  <c:v>193.07</c:v>
                </c:pt>
                <c:pt idx="60">
                  <c:v>193.315</c:v>
                </c:pt>
                <c:pt idx="61">
                  <c:v>193.49</c:v>
                </c:pt>
                <c:pt idx="62">
                  <c:v>193.66499999999999</c:v>
                </c:pt>
                <c:pt idx="63">
                  <c:v>193.839</c:v>
                </c:pt>
                <c:pt idx="64">
                  <c:v>194.01400000000001</c:v>
                </c:pt>
                <c:pt idx="65">
                  <c:v>194.18799999999999</c:v>
                </c:pt>
                <c:pt idx="66">
                  <c:v>194.32</c:v>
                </c:pt>
                <c:pt idx="67">
                  <c:v>194.45099999999999</c:v>
                </c:pt>
                <c:pt idx="68">
                  <c:v>194.58199999999999</c:v>
                </c:pt>
                <c:pt idx="69">
                  <c:v>194.71299999999999</c:v>
                </c:pt>
                <c:pt idx="70">
                  <c:v>194.84399999999999</c:v>
                </c:pt>
                <c:pt idx="71">
                  <c:v>194.96299999999999</c:v>
                </c:pt>
                <c:pt idx="72">
                  <c:v>195.08199999999999</c:v>
                </c:pt>
                <c:pt idx="73">
                  <c:v>195.20099999999999</c:v>
                </c:pt>
                <c:pt idx="74">
                  <c:v>195.31899999999999</c:v>
                </c:pt>
                <c:pt idx="75">
                  <c:v>195.43799999999999</c:v>
                </c:pt>
                <c:pt idx="76">
                  <c:v>195.554</c:v>
                </c:pt>
                <c:pt idx="77">
                  <c:v>195.67</c:v>
                </c:pt>
                <c:pt idx="78">
                  <c:v>195.786</c:v>
                </c:pt>
                <c:pt idx="79">
                  <c:v>195.90199999999999</c:v>
                </c:pt>
                <c:pt idx="80">
                  <c:v>196.017</c:v>
                </c:pt>
              </c:numCache>
            </c:numRef>
          </c:val>
          <c:smooth val="0"/>
          <c:extLst>
            <c:ext xmlns:c16="http://schemas.microsoft.com/office/drawing/2014/chart" uri="{C3380CC4-5D6E-409C-BE32-E72D297353CC}">
              <c16:uniqueId val="{0000000E-E432-C94A-9F64-684085F3474C}"/>
            </c:ext>
          </c:extLst>
        </c:ser>
        <c:ser>
          <c:idx val="12"/>
          <c:order val="15"/>
          <c:tx>
            <c:v>P10</c:v>
          </c:tx>
          <c:spPr>
            <a:ln w="19050" cap="rnd">
              <a:solidFill>
                <a:schemeClr val="bg1"/>
              </a:solidFill>
              <a:round/>
            </a:ln>
            <a:effectLst/>
          </c:spPr>
          <c:marker>
            <c:symbol val="none"/>
          </c:marker>
          <c:val>
            <c:numRef>
              <c:f>referenties_jongens!$F$2:$F$82</c:f>
              <c:numCache>
                <c:formatCode>General</c:formatCode>
                <c:ptCount val="81"/>
                <c:pt idx="0">
                  <c:v>135.29300000000001</c:v>
                </c:pt>
                <c:pt idx="1">
                  <c:v>135.74</c:v>
                </c:pt>
                <c:pt idx="2">
                  <c:v>136.18700000000001</c:v>
                </c:pt>
                <c:pt idx="3">
                  <c:v>136.63300000000001</c:v>
                </c:pt>
                <c:pt idx="4">
                  <c:v>137.07900000000001</c:v>
                </c:pt>
                <c:pt idx="5">
                  <c:v>137.52500000000001</c:v>
                </c:pt>
                <c:pt idx="6">
                  <c:v>138.00899999999999</c:v>
                </c:pt>
                <c:pt idx="7">
                  <c:v>138.49199999999999</c:v>
                </c:pt>
                <c:pt idx="8">
                  <c:v>138.97499999999999</c:v>
                </c:pt>
                <c:pt idx="9">
                  <c:v>139.458</c:v>
                </c:pt>
                <c:pt idx="10">
                  <c:v>139.94</c:v>
                </c:pt>
                <c:pt idx="11">
                  <c:v>140.47499999999999</c:v>
                </c:pt>
                <c:pt idx="12">
                  <c:v>141.01</c:v>
                </c:pt>
                <c:pt idx="13">
                  <c:v>141.54400000000001</c:v>
                </c:pt>
                <c:pt idx="14">
                  <c:v>142.078</c:v>
                </c:pt>
                <c:pt idx="15">
                  <c:v>142.61199999999999</c:v>
                </c:pt>
                <c:pt idx="16">
                  <c:v>143.18</c:v>
                </c:pt>
                <c:pt idx="17">
                  <c:v>143.749</c:v>
                </c:pt>
                <c:pt idx="18">
                  <c:v>144.31700000000001</c:v>
                </c:pt>
                <c:pt idx="19">
                  <c:v>144.88399999999999</c:v>
                </c:pt>
                <c:pt idx="20">
                  <c:v>145.452</c:v>
                </c:pt>
                <c:pt idx="21">
                  <c:v>146.03399999999999</c:v>
                </c:pt>
                <c:pt idx="22">
                  <c:v>146.61600000000001</c:v>
                </c:pt>
                <c:pt idx="23">
                  <c:v>147.19800000000001</c:v>
                </c:pt>
                <c:pt idx="24">
                  <c:v>147.78</c:v>
                </c:pt>
                <c:pt idx="25">
                  <c:v>148.36099999999999</c:v>
                </c:pt>
                <c:pt idx="26">
                  <c:v>148.94300000000001</c:v>
                </c:pt>
                <c:pt idx="27">
                  <c:v>149.52500000000001</c:v>
                </c:pt>
                <c:pt idx="28">
                  <c:v>150.107</c:v>
                </c:pt>
                <c:pt idx="29">
                  <c:v>150.68899999999999</c:v>
                </c:pt>
                <c:pt idx="30">
                  <c:v>151.27000000000001</c:v>
                </c:pt>
                <c:pt idx="31">
                  <c:v>151.89599999999999</c:v>
                </c:pt>
                <c:pt idx="32">
                  <c:v>152.52199999999999</c:v>
                </c:pt>
                <c:pt idx="33">
                  <c:v>153.14699999999999</c:v>
                </c:pt>
                <c:pt idx="34">
                  <c:v>153.773</c:v>
                </c:pt>
                <c:pt idx="35">
                  <c:v>154.399</c:v>
                </c:pt>
                <c:pt idx="36">
                  <c:v>155.09</c:v>
                </c:pt>
                <c:pt idx="37">
                  <c:v>155.78200000000001</c:v>
                </c:pt>
                <c:pt idx="38">
                  <c:v>156.47499999999999</c:v>
                </c:pt>
                <c:pt idx="39">
                  <c:v>157.16800000000001</c:v>
                </c:pt>
                <c:pt idx="40">
                  <c:v>157.86099999999999</c:v>
                </c:pt>
                <c:pt idx="41">
                  <c:v>158.602</c:v>
                </c:pt>
                <c:pt idx="42">
                  <c:v>159.345</c:v>
                </c:pt>
                <c:pt idx="43">
                  <c:v>160.08799999999999</c:v>
                </c:pt>
                <c:pt idx="44">
                  <c:v>160.83199999999999</c:v>
                </c:pt>
                <c:pt idx="45">
                  <c:v>161.577</c:v>
                </c:pt>
                <c:pt idx="46">
                  <c:v>162.27799999999999</c:v>
                </c:pt>
                <c:pt idx="47">
                  <c:v>162.97900000000001</c:v>
                </c:pt>
                <c:pt idx="48">
                  <c:v>163.68199999999999</c:v>
                </c:pt>
                <c:pt idx="49">
                  <c:v>164.38499999999999</c:v>
                </c:pt>
                <c:pt idx="50">
                  <c:v>165.089</c:v>
                </c:pt>
                <c:pt idx="51">
                  <c:v>165.613</c:v>
                </c:pt>
                <c:pt idx="52">
                  <c:v>166.137</c:v>
                </c:pt>
                <c:pt idx="53">
                  <c:v>166.66200000000001</c:v>
                </c:pt>
                <c:pt idx="54">
                  <c:v>167.18700000000001</c:v>
                </c:pt>
                <c:pt idx="55">
                  <c:v>167.71299999999999</c:v>
                </c:pt>
                <c:pt idx="56">
                  <c:v>168.05199999999999</c:v>
                </c:pt>
                <c:pt idx="57">
                  <c:v>168.393</c:v>
                </c:pt>
                <c:pt idx="58">
                  <c:v>168.733</c:v>
                </c:pt>
                <c:pt idx="59">
                  <c:v>169.07300000000001</c:v>
                </c:pt>
                <c:pt idx="60">
                  <c:v>169.41399999999999</c:v>
                </c:pt>
                <c:pt idx="61">
                  <c:v>169.65100000000001</c:v>
                </c:pt>
                <c:pt idx="62">
                  <c:v>169.88900000000001</c:v>
                </c:pt>
                <c:pt idx="63">
                  <c:v>170.126</c:v>
                </c:pt>
                <c:pt idx="64">
                  <c:v>170.364</c:v>
                </c:pt>
                <c:pt idx="65">
                  <c:v>170.601</c:v>
                </c:pt>
                <c:pt idx="66">
                  <c:v>170.791</c:v>
                </c:pt>
                <c:pt idx="67">
                  <c:v>170.98099999999999</c:v>
                </c:pt>
                <c:pt idx="68">
                  <c:v>171.17</c:v>
                </c:pt>
                <c:pt idx="69">
                  <c:v>171.36</c:v>
                </c:pt>
                <c:pt idx="70">
                  <c:v>171.55</c:v>
                </c:pt>
                <c:pt idx="71">
                  <c:v>171.708</c:v>
                </c:pt>
                <c:pt idx="72">
                  <c:v>171.86500000000001</c:v>
                </c:pt>
                <c:pt idx="73">
                  <c:v>172.023</c:v>
                </c:pt>
                <c:pt idx="74">
                  <c:v>172.18100000000001</c:v>
                </c:pt>
                <c:pt idx="75">
                  <c:v>172.339</c:v>
                </c:pt>
                <c:pt idx="76">
                  <c:v>172.506</c:v>
                </c:pt>
                <c:pt idx="77">
                  <c:v>172.672</c:v>
                </c:pt>
                <c:pt idx="78">
                  <c:v>172.839</c:v>
                </c:pt>
                <c:pt idx="79">
                  <c:v>173.005</c:v>
                </c:pt>
                <c:pt idx="80">
                  <c:v>173.172</c:v>
                </c:pt>
              </c:numCache>
            </c:numRef>
          </c:val>
          <c:smooth val="0"/>
          <c:extLst>
            <c:ext xmlns:c16="http://schemas.microsoft.com/office/drawing/2014/chart" uri="{C3380CC4-5D6E-409C-BE32-E72D297353CC}">
              <c16:uniqueId val="{0000000F-E432-C94A-9F64-684085F3474C}"/>
            </c:ext>
          </c:extLst>
        </c:ser>
        <c:ser>
          <c:idx val="14"/>
          <c:order val="16"/>
          <c:tx>
            <c:v>P5</c:v>
          </c:tx>
          <c:spPr>
            <a:ln w="19050" cap="rnd">
              <a:solidFill>
                <a:schemeClr val="bg1"/>
              </a:solidFill>
              <a:round/>
            </a:ln>
            <a:effectLst/>
          </c:spPr>
          <c:marker>
            <c:symbol val="none"/>
          </c:marker>
          <c:val>
            <c:numRef>
              <c:f>referenties_jongens!$D$2:$D$82</c:f>
              <c:numCache>
                <c:formatCode>General</c:formatCode>
                <c:ptCount val="81"/>
                <c:pt idx="0">
                  <c:v>132.90700000000001</c:v>
                </c:pt>
                <c:pt idx="1">
                  <c:v>133.339</c:v>
                </c:pt>
                <c:pt idx="2">
                  <c:v>133.77099999999999</c:v>
                </c:pt>
                <c:pt idx="3">
                  <c:v>134.203</c:v>
                </c:pt>
                <c:pt idx="4">
                  <c:v>134.63499999999999</c:v>
                </c:pt>
                <c:pt idx="5">
                  <c:v>135.066</c:v>
                </c:pt>
                <c:pt idx="6">
                  <c:v>135.53100000000001</c:v>
                </c:pt>
                <c:pt idx="7">
                  <c:v>135.995</c:v>
                </c:pt>
                <c:pt idx="8">
                  <c:v>136.459</c:v>
                </c:pt>
                <c:pt idx="9">
                  <c:v>136.923</c:v>
                </c:pt>
                <c:pt idx="10">
                  <c:v>137.386</c:v>
                </c:pt>
                <c:pt idx="11">
                  <c:v>137.90100000000001</c:v>
                </c:pt>
                <c:pt idx="12">
                  <c:v>138.41499999999999</c:v>
                </c:pt>
                <c:pt idx="13">
                  <c:v>138.929</c:v>
                </c:pt>
                <c:pt idx="14">
                  <c:v>139.44200000000001</c:v>
                </c:pt>
                <c:pt idx="15">
                  <c:v>139.95599999999999</c:v>
                </c:pt>
                <c:pt idx="16">
                  <c:v>140.501</c:v>
                </c:pt>
                <c:pt idx="17">
                  <c:v>141.04599999999999</c:v>
                </c:pt>
                <c:pt idx="18">
                  <c:v>141.59</c:v>
                </c:pt>
                <c:pt idx="19">
                  <c:v>142.13399999999999</c:v>
                </c:pt>
                <c:pt idx="20">
                  <c:v>142.67699999999999</c:v>
                </c:pt>
                <c:pt idx="21">
                  <c:v>143.23699999999999</c:v>
                </c:pt>
                <c:pt idx="22">
                  <c:v>143.797</c:v>
                </c:pt>
                <c:pt idx="23">
                  <c:v>144.357</c:v>
                </c:pt>
                <c:pt idx="24">
                  <c:v>144.916</c:v>
                </c:pt>
                <c:pt idx="25">
                  <c:v>145.47499999999999</c:v>
                </c:pt>
                <c:pt idx="26">
                  <c:v>146.04</c:v>
                </c:pt>
                <c:pt idx="27">
                  <c:v>146.60400000000001</c:v>
                </c:pt>
                <c:pt idx="28">
                  <c:v>147.16900000000001</c:v>
                </c:pt>
                <c:pt idx="29">
                  <c:v>147.733</c:v>
                </c:pt>
                <c:pt idx="30">
                  <c:v>148.297</c:v>
                </c:pt>
                <c:pt idx="31">
                  <c:v>148.91300000000001</c:v>
                </c:pt>
                <c:pt idx="32">
                  <c:v>149.52799999999999</c:v>
                </c:pt>
                <c:pt idx="33">
                  <c:v>150.14400000000001</c:v>
                </c:pt>
                <c:pt idx="34">
                  <c:v>150.76</c:v>
                </c:pt>
                <c:pt idx="35">
                  <c:v>151.376</c:v>
                </c:pt>
                <c:pt idx="36">
                  <c:v>152.06700000000001</c:v>
                </c:pt>
                <c:pt idx="37">
                  <c:v>152.75899999999999</c:v>
                </c:pt>
                <c:pt idx="38">
                  <c:v>153.45099999999999</c:v>
                </c:pt>
                <c:pt idx="39">
                  <c:v>154.143</c:v>
                </c:pt>
                <c:pt idx="40">
                  <c:v>154.83600000000001</c:v>
                </c:pt>
                <c:pt idx="41">
                  <c:v>155.589</c:v>
                </c:pt>
                <c:pt idx="42">
                  <c:v>156.34200000000001</c:v>
                </c:pt>
                <c:pt idx="43">
                  <c:v>157.096</c:v>
                </c:pt>
                <c:pt idx="44">
                  <c:v>157.852</c:v>
                </c:pt>
                <c:pt idx="45">
                  <c:v>158.608</c:v>
                </c:pt>
                <c:pt idx="46">
                  <c:v>159.32599999999999</c:v>
                </c:pt>
                <c:pt idx="47">
                  <c:v>160.04599999999999</c:v>
                </c:pt>
                <c:pt idx="48">
                  <c:v>160.767</c:v>
                </c:pt>
                <c:pt idx="49">
                  <c:v>161.489</c:v>
                </c:pt>
                <c:pt idx="50">
                  <c:v>162.21100000000001</c:v>
                </c:pt>
                <c:pt idx="51">
                  <c:v>162.75</c:v>
                </c:pt>
                <c:pt idx="52">
                  <c:v>163.29</c:v>
                </c:pt>
                <c:pt idx="53">
                  <c:v>163.83000000000001</c:v>
                </c:pt>
                <c:pt idx="54">
                  <c:v>164.37100000000001</c:v>
                </c:pt>
                <c:pt idx="55">
                  <c:v>164.91200000000001</c:v>
                </c:pt>
                <c:pt idx="56">
                  <c:v>165.26300000000001</c:v>
                </c:pt>
                <c:pt idx="57">
                  <c:v>165.614</c:v>
                </c:pt>
                <c:pt idx="58">
                  <c:v>165.965</c:v>
                </c:pt>
                <c:pt idx="59">
                  <c:v>166.31700000000001</c:v>
                </c:pt>
                <c:pt idx="60">
                  <c:v>166.66800000000001</c:v>
                </c:pt>
                <c:pt idx="61">
                  <c:v>166.91300000000001</c:v>
                </c:pt>
                <c:pt idx="62">
                  <c:v>167.15700000000001</c:v>
                </c:pt>
                <c:pt idx="63">
                  <c:v>167.40199999999999</c:v>
                </c:pt>
                <c:pt idx="64">
                  <c:v>167.64699999999999</c:v>
                </c:pt>
                <c:pt idx="65">
                  <c:v>167.892</c:v>
                </c:pt>
                <c:pt idx="66">
                  <c:v>168.08799999999999</c:v>
                </c:pt>
                <c:pt idx="67">
                  <c:v>168.28399999999999</c:v>
                </c:pt>
                <c:pt idx="68">
                  <c:v>168.48099999999999</c:v>
                </c:pt>
                <c:pt idx="69">
                  <c:v>168.67699999999999</c:v>
                </c:pt>
                <c:pt idx="70">
                  <c:v>168.874</c:v>
                </c:pt>
                <c:pt idx="71">
                  <c:v>169.036</c:v>
                </c:pt>
                <c:pt idx="72">
                  <c:v>169.19800000000001</c:v>
                </c:pt>
                <c:pt idx="73">
                  <c:v>169.36099999999999</c:v>
                </c:pt>
                <c:pt idx="74">
                  <c:v>169.523</c:v>
                </c:pt>
                <c:pt idx="75">
                  <c:v>169.685</c:v>
                </c:pt>
                <c:pt idx="76">
                  <c:v>169.858</c:v>
                </c:pt>
                <c:pt idx="77">
                  <c:v>170.03</c:v>
                </c:pt>
                <c:pt idx="78">
                  <c:v>170.202</c:v>
                </c:pt>
                <c:pt idx="79">
                  <c:v>170.375</c:v>
                </c:pt>
                <c:pt idx="80">
                  <c:v>170.547</c:v>
                </c:pt>
              </c:numCache>
            </c:numRef>
          </c:val>
          <c:smooth val="0"/>
          <c:extLst>
            <c:ext xmlns:c16="http://schemas.microsoft.com/office/drawing/2014/chart" uri="{C3380CC4-5D6E-409C-BE32-E72D297353CC}">
              <c16:uniqueId val="{00000010-E432-C94A-9F64-684085F3474C}"/>
            </c:ext>
          </c:extLst>
        </c:ser>
        <c:ser>
          <c:idx val="16"/>
          <c:order val="17"/>
          <c:tx>
            <c:v>p3</c:v>
          </c:tx>
          <c:spPr>
            <a:ln w="19050" cap="rnd">
              <a:solidFill>
                <a:schemeClr val="bg1"/>
              </a:solidFill>
              <a:round/>
            </a:ln>
            <a:effectLst/>
          </c:spPr>
          <c:marker>
            <c:symbol val="none"/>
          </c:marker>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smooth val="0"/>
          <c:extLst>
            <c:ext xmlns:c16="http://schemas.microsoft.com/office/drawing/2014/chart" uri="{C3380CC4-5D6E-409C-BE32-E72D297353CC}">
              <c16:uniqueId val="{00000011-E432-C94A-9F64-684085F3474C}"/>
            </c:ext>
          </c:extLst>
        </c:ser>
        <c:dLbls>
          <c:showLegendKey val="0"/>
          <c:showVal val="0"/>
          <c:showCatName val="0"/>
          <c:showSerName val="0"/>
          <c:showPercent val="0"/>
          <c:showBubbleSize val="0"/>
        </c:dLbls>
        <c:marker val="1"/>
        <c:smooth val="0"/>
        <c:axId val="547771776"/>
        <c:axId val="532868272"/>
      </c:lineChart>
      <c:scatterChart>
        <c:scatterStyle val="lineMarker"/>
        <c:varyColors val="0"/>
        <c:ser>
          <c:idx val="18"/>
          <c:order val="18"/>
          <c:tx>
            <c:v>Speler t.o.v. leeftijd</c:v>
          </c:tx>
          <c:spPr>
            <a:ln w="25400" cap="rnd">
              <a:noFill/>
              <a:round/>
            </a:ln>
            <a:effectLst/>
          </c:spPr>
          <c:marker>
            <c:symbol val="circle"/>
            <c:size val="5"/>
            <c:spPr>
              <a:solidFill>
                <a:srgbClr val="FF0000"/>
              </a:solidFill>
              <a:ln w="9525">
                <a:solidFill>
                  <a:srgbClr val="FF0000"/>
                </a:solidFill>
              </a:ln>
              <a:effectLst/>
            </c:spPr>
          </c:marker>
          <c:xVal>
            <c:numRef>
              <c:f>Uitkomst!$G$38</c:f>
              <c:numCache>
                <c:formatCode>0.00</c:formatCode>
                <c:ptCount val="1"/>
                <c:pt idx="0">
                  <c:v>102.5</c:v>
                </c:pt>
              </c:numCache>
            </c:numRef>
          </c:xVal>
          <c:yVal>
            <c:numRef>
              <c:f>Uitkomst!$F$18</c:f>
              <c:numCache>
                <c:formatCode>0.00</c:formatCode>
                <c:ptCount val="1"/>
                <c:pt idx="0">
                  <c:v>0</c:v>
                </c:pt>
              </c:numCache>
            </c:numRef>
          </c:yVal>
          <c:smooth val="0"/>
          <c:extLst>
            <c:ext xmlns:c16="http://schemas.microsoft.com/office/drawing/2014/chart" uri="{C3380CC4-5D6E-409C-BE32-E72D297353CC}">
              <c16:uniqueId val="{00000013-E432-C94A-9F64-684085F3474C}"/>
            </c:ext>
          </c:extLst>
        </c:ser>
        <c:dLbls>
          <c:showLegendKey val="0"/>
          <c:showVal val="0"/>
          <c:showCatName val="0"/>
          <c:showSerName val="0"/>
          <c:showPercent val="0"/>
          <c:showBubbleSize val="0"/>
        </c:dLbls>
        <c:axId val="547771776"/>
        <c:axId val="532868272"/>
      </c:scatterChart>
      <c:catAx>
        <c:axId val="547771776"/>
        <c:scaling>
          <c:orientation val="minMax"/>
        </c:scaling>
        <c:delete val="0"/>
        <c:axPos val="b"/>
        <c:minorGridlines>
          <c:spPr>
            <a:ln w="9525" cap="flat" cmpd="sng" algn="ctr">
              <a:solidFill>
                <a:schemeClr val="tx1">
                  <a:lumMod val="5000"/>
                  <a:lumOff val="95000"/>
                </a:schemeClr>
              </a:solidFill>
              <a:round/>
            </a:ln>
            <a:effectLst/>
          </c:spPr>
        </c:minorGridlines>
        <c:numFmt formatCode="0.0"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32868272"/>
        <c:crosses val="autoZero"/>
        <c:auto val="1"/>
        <c:lblAlgn val="ctr"/>
        <c:lblOffset val="100"/>
        <c:tickMarkSkip val="1"/>
        <c:noMultiLvlLbl val="0"/>
      </c:catAx>
      <c:valAx>
        <c:axId val="532868272"/>
        <c:scaling>
          <c:orientation val="minMax"/>
          <c:min val="1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7771776"/>
        <c:crosses val="autoZero"/>
        <c:crossBetween val="between"/>
      </c:valAx>
      <c:spPr>
        <a:noFill/>
        <a:ln>
          <a:noFill/>
        </a:ln>
        <a:effectLst/>
      </c:spPr>
    </c:plotArea>
    <c:legend>
      <c:legendPos val="t"/>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0"/>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nl-NL" b="1"/>
              <a:t>Groeicurve</a:t>
            </a:r>
            <a:r>
              <a:rPr lang="nl-NL" b="1" baseline="0"/>
              <a:t> TNO 2009</a:t>
            </a:r>
            <a:endParaRPr lang="nl-NL"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2"/>
          <c:order val="0"/>
          <c:tx>
            <c:v>Base</c:v>
          </c:tx>
          <c:spPr>
            <a:noFill/>
            <a:ln>
              <a:noFill/>
            </a:ln>
            <a:effectLst/>
          </c:spPr>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extLst>
            <c:ext xmlns:c16="http://schemas.microsoft.com/office/drawing/2014/chart" uri="{C3380CC4-5D6E-409C-BE32-E72D297353CC}">
              <c16:uniqueId val="{0000000A-E3B7-E145-B87E-1047E0B04546}"/>
            </c:ext>
          </c:extLst>
        </c:ser>
        <c:ser>
          <c:idx val="17"/>
          <c:order val="1"/>
          <c:tx>
            <c:v>Diff8</c:v>
          </c:tx>
          <c:spPr>
            <a:solidFill>
              <a:schemeClr val="accent1">
                <a:lumMod val="20000"/>
                <a:lumOff val="80000"/>
              </a:schemeClr>
            </a:solidFill>
            <a:ln>
              <a:noFill/>
            </a:ln>
            <a:effectLst/>
          </c:spPr>
          <c:val>
            <c:numRef>
              <c:f>referenties_jongens!$C$2:$C$82</c:f>
              <c:numCache>
                <c:formatCode>General</c:formatCode>
                <c:ptCount val="81"/>
                <c:pt idx="0">
                  <c:v>1.5490000000000066</c:v>
                </c:pt>
                <c:pt idx="1">
                  <c:v>1.5589999999999975</c:v>
                </c:pt>
                <c:pt idx="2">
                  <c:v>1.5679999999999836</c:v>
                </c:pt>
                <c:pt idx="3">
                  <c:v>1.578000000000003</c:v>
                </c:pt>
                <c:pt idx="4">
                  <c:v>1.5879999999999939</c:v>
                </c:pt>
                <c:pt idx="5">
                  <c:v>1.5970000000000084</c:v>
                </c:pt>
                <c:pt idx="6">
                  <c:v>1.6100000000000136</c:v>
                </c:pt>
                <c:pt idx="7">
                  <c:v>1.6220000000000141</c:v>
                </c:pt>
                <c:pt idx="8">
                  <c:v>1.6340000000000146</c:v>
                </c:pt>
                <c:pt idx="9">
                  <c:v>1.6469999999999914</c:v>
                </c:pt>
                <c:pt idx="10">
                  <c:v>1.6589999999999918</c:v>
                </c:pt>
                <c:pt idx="11">
                  <c:v>1.671999999999997</c:v>
                </c:pt>
                <c:pt idx="12">
                  <c:v>1.6850000000000023</c:v>
                </c:pt>
                <c:pt idx="13">
                  <c:v>1.6980000000000075</c:v>
                </c:pt>
                <c:pt idx="14">
                  <c:v>1.7110000000000127</c:v>
                </c:pt>
                <c:pt idx="15">
                  <c:v>1.7249999999999943</c:v>
                </c:pt>
                <c:pt idx="16">
                  <c:v>1.7400000000000091</c:v>
                </c:pt>
                <c:pt idx="17">
                  <c:v>1.7560000000000002</c:v>
                </c:pt>
                <c:pt idx="18">
                  <c:v>1.771000000000015</c:v>
                </c:pt>
                <c:pt idx="19">
                  <c:v>1.7869999999999777</c:v>
                </c:pt>
                <c:pt idx="20">
                  <c:v>1.8019999999999925</c:v>
                </c:pt>
                <c:pt idx="21">
                  <c:v>1.8160000000000025</c:v>
                </c:pt>
                <c:pt idx="22">
                  <c:v>1.8299999999999841</c:v>
                </c:pt>
                <c:pt idx="23">
                  <c:v>1.8449999999999989</c:v>
                </c:pt>
                <c:pt idx="24">
                  <c:v>1.8590000000000089</c:v>
                </c:pt>
                <c:pt idx="25">
                  <c:v>1.8739999999999952</c:v>
                </c:pt>
                <c:pt idx="26">
                  <c:v>1.8849999999999909</c:v>
                </c:pt>
                <c:pt idx="27">
                  <c:v>1.896000000000015</c:v>
                </c:pt>
                <c:pt idx="28">
                  <c:v>1.9080000000000155</c:v>
                </c:pt>
                <c:pt idx="29">
                  <c:v>1.9200000000000159</c:v>
                </c:pt>
                <c:pt idx="30">
                  <c:v>1.9309999999999832</c:v>
                </c:pt>
                <c:pt idx="31">
                  <c:v>1.9380000000000166</c:v>
                </c:pt>
                <c:pt idx="32">
                  <c:v>1.9429999999999836</c:v>
                </c:pt>
                <c:pt idx="33">
                  <c:v>1.9500000000000171</c:v>
                </c:pt>
                <c:pt idx="34">
                  <c:v>1.9559999999999889</c:v>
                </c:pt>
                <c:pt idx="35">
                  <c:v>1.9620000000000175</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1.8680000000000234</c:v>
                </c:pt>
                <c:pt idx="51">
                  <c:v>1.8580000000000041</c:v>
                </c:pt>
                <c:pt idx="52">
                  <c:v>1.8489999999999895</c:v>
                </c:pt>
                <c:pt idx="53">
                  <c:v>1.8389999999999986</c:v>
                </c:pt>
                <c:pt idx="54">
                  <c:v>1.8290000000000077</c:v>
                </c:pt>
                <c:pt idx="55">
                  <c:v>1.8180000000000121</c:v>
                </c:pt>
                <c:pt idx="56">
                  <c:v>1.811000000000007</c:v>
                </c:pt>
                <c:pt idx="57">
                  <c:v>1.804000000000002</c:v>
                </c:pt>
                <c:pt idx="58">
                  <c:v>1.796999999999997</c:v>
                </c:pt>
                <c:pt idx="59">
                  <c:v>1.7909999999999968</c:v>
                </c:pt>
                <c:pt idx="60">
                  <c:v>1.7830000000000155</c:v>
                </c:pt>
                <c:pt idx="61">
                  <c:v>1.7790000000000248</c:v>
                </c:pt>
                <c:pt idx="62">
                  <c:v>1.7740000000000009</c:v>
                </c:pt>
                <c:pt idx="63">
                  <c:v>1.768999999999977</c:v>
                </c:pt>
                <c:pt idx="64">
                  <c:v>1.7649999999999864</c:v>
                </c:pt>
                <c:pt idx="65">
                  <c:v>1.7599999999999909</c:v>
                </c:pt>
                <c:pt idx="66">
                  <c:v>1.7560000000000002</c:v>
                </c:pt>
                <c:pt idx="67">
                  <c:v>1.7510000000000048</c:v>
                </c:pt>
                <c:pt idx="68">
                  <c:v>1.7469999999999857</c:v>
                </c:pt>
                <c:pt idx="69">
                  <c:v>1.7419999999999902</c:v>
                </c:pt>
                <c:pt idx="70">
                  <c:v>1.7379999999999995</c:v>
                </c:pt>
                <c:pt idx="71">
                  <c:v>1.7350000000000136</c:v>
                </c:pt>
                <c:pt idx="72">
                  <c:v>1.7319999999999993</c:v>
                </c:pt>
                <c:pt idx="73">
                  <c:v>1.7299999999999898</c:v>
                </c:pt>
                <c:pt idx="74">
                  <c:v>1.7259999999999991</c:v>
                </c:pt>
                <c:pt idx="75">
                  <c:v>1.7230000000000132</c:v>
                </c:pt>
                <c:pt idx="76">
                  <c:v>1.7199999999999989</c:v>
                </c:pt>
                <c:pt idx="77">
                  <c:v>1.7160000000000082</c:v>
                </c:pt>
                <c:pt idx="78">
                  <c:v>1.7119999999999891</c:v>
                </c:pt>
                <c:pt idx="79">
                  <c:v>1.7090000000000032</c:v>
                </c:pt>
                <c:pt idx="80">
                  <c:v>1.7040000000000077</c:v>
                </c:pt>
              </c:numCache>
            </c:numRef>
          </c:val>
          <c:extLst>
            <c:ext xmlns:c16="http://schemas.microsoft.com/office/drawing/2014/chart" uri="{C3380CC4-5D6E-409C-BE32-E72D297353CC}">
              <c16:uniqueId val="{00000019-E3B7-E145-B87E-1047E0B04546}"/>
            </c:ext>
          </c:extLst>
        </c:ser>
        <c:ser>
          <c:idx val="15"/>
          <c:order val="2"/>
          <c:tx>
            <c:v>Diff7</c:v>
          </c:tx>
          <c:spPr>
            <a:solidFill>
              <a:schemeClr val="tx2">
                <a:lumMod val="25000"/>
                <a:lumOff val="75000"/>
              </a:schemeClr>
            </a:solidFill>
            <a:ln>
              <a:noFill/>
            </a:ln>
            <a:effectLst/>
          </c:spPr>
          <c:val>
            <c:numRef>
              <c:f>referenties_jongens!$E$2:$E$82</c:f>
              <c:numCache>
                <c:formatCode>General</c:formatCode>
                <c:ptCount val="81"/>
                <c:pt idx="0">
                  <c:v>2.3859999999999957</c:v>
                </c:pt>
                <c:pt idx="1">
                  <c:v>2.4010000000000105</c:v>
                </c:pt>
                <c:pt idx="2">
                  <c:v>2.4160000000000252</c:v>
                </c:pt>
                <c:pt idx="3">
                  <c:v>2.4300000000000068</c:v>
                </c:pt>
                <c:pt idx="4">
                  <c:v>2.4440000000000168</c:v>
                </c:pt>
                <c:pt idx="5">
                  <c:v>2.4590000000000032</c:v>
                </c:pt>
                <c:pt idx="6">
                  <c:v>2.4779999999999802</c:v>
                </c:pt>
                <c:pt idx="7">
                  <c:v>2.4969999999999857</c:v>
                </c:pt>
                <c:pt idx="8">
                  <c:v>2.5159999999999911</c:v>
                </c:pt>
                <c:pt idx="9">
                  <c:v>2.5349999999999966</c:v>
                </c:pt>
                <c:pt idx="10">
                  <c:v>2.554000000000002</c:v>
                </c:pt>
                <c:pt idx="11">
                  <c:v>2.5739999999999839</c:v>
                </c:pt>
                <c:pt idx="12">
                  <c:v>2.5949999999999989</c:v>
                </c:pt>
                <c:pt idx="13">
                  <c:v>2.6150000000000091</c:v>
                </c:pt>
                <c:pt idx="14">
                  <c:v>2.6359999999999957</c:v>
                </c:pt>
                <c:pt idx="15">
                  <c:v>2.6560000000000059</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2.90300000000002</c:v>
                </c:pt>
                <c:pt idx="27">
                  <c:v>2.9209999999999923</c:v>
                </c:pt>
                <c:pt idx="28">
                  <c:v>2.9379999999999882</c:v>
                </c:pt>
                <c:pt idx="29">
                  <c:v>2.9559999999999889</c:v>
                </c:pt>
                <c:pt idx="30">
                  <c:v>2.9730000000000132</c:v>
                </c:pt>
                <c:pt idx="31">
                  <c:v>2.9829999999999757</c:v>
                </c:pt>
                <c:pt idx="32">
                  <c:v>2.9939999999999998</c:v>
                </c:pt>
                <c:pt idx="33">
                  <c:v>3.0029999999999859</c:v>
                </c:pt>
                <c:pt idx="34">
                  <c:v>3.0130000000000052</c:v>
                </c:pt>
                <c:pt idx="35">
                  <c:v>3.0229999999999961</c:v>
                </c:pt>
                <c:pt idx="36">
                  <c:v>3.0229999999999961</c:v>
                </c:pt>
                <c:pt idx="37">
                  <c:v>3.0230000000000246</c:v>
                </c:pt>
                <c:pt idx="38">
                  <c:v>3.0240000000000009</c:v>
                </c:pt>
                <c:pt idx="39">
                  <c:v>3.0250000000000057</c:v>
                </c:pt>
                <c:pt idx="40">
                  <c:v>3.0249999999999773</c:v>
                </c:pt>
                <c:pt idx="41">
                  <c:v>3.0130000000000052</c:v>
                </c:pt>
                <c:pt idx="42">
                  <c:v>3.0029999999999859</c:v>
                </c:pt>
                <c:pt idx="43">
                  <c:v>2.9919999999999902</c:v>
                </c:pt>
                <c:pt idx="44">
                  <c:v>2.9799999999999898</c:v>
                </c:pt>
                <c:pt idx="45">
                  <c:v>2.9689999999999941</c:v>
                </c:pt>
                <c:pt idx="46">
                  <c:v>2.9519999999999982</c:v>
                </c:pt>
                <c:pt idx="47">
                  <c:v>2.9330000000000211</c:v>
                </c:pt>
                <c:pt idx="48">
                  <c:v>2.914999999999992</c:v>
                </c:pt>
                <c:pt idx="49">
                  <c:v>2.8959999999999866</c:v>
                </c:pt>
                <c:pt idx="50">
                  <c:v>2.8779999999999859</c:v>
                </c:pt>
                <c:pt idx="51">
                  <c:v>2.8629999999999995</c:v>
                </c:pt>
                <c:pt idx="52">
                  <c:v>2.8470000000000084</c:v>
                </c:pt>
                <c:pt idx="53">
                  <c:v>2.8319999999999936</c:v>
                </c:pt>
                <c:pt idx="54">
                  <c:v>2.8160000000000025</c:v>
                </c:pt>
                <c:pt idx="55">
                  <c:v>2.8009999999999877</c:v>
                </c:pt>
                <c:pt idx="56">
                  <c:v>2.7889999999999873</c:v>
                </c:pt>
                <c:pt idx="57">
                  <c:v>2.7789999999999964</c:v>
                </c:pt>
                <c:pt idx="58">
                  <c:v>2.7680000000000007</c:v>
                </c:pt>
                <c:pt idx="59">
                  <c:v>2.7560000000000002</c:v>
                </c:pt>
                <c:pt idx="60">
                  <c:v>2.7459999999999809</c:v>
                </c:pt>
                <c:pt idx="61">
                  <c:v>2.7379999999999995</c:v>
                </c:pt>
                <c:pt idx="62">
                  <c:v>2.7319999999999993</c:v>
                </c:pt>
                <c:pt idx="63">
                  <c:v>2.724000000000018</c:v>
                </c:pt>
                <c:pt idx="64">
                  <c:v>2.717000000000013</c:v>
                </c:pt>
                <c:pt idx="65">
                  <c:v>2.7090000000000032</c:v>
                </c:pt>
                <c:pt idx="66">
                  <c:v>2.703000000000003</c:v>
                </c:pt>
                <c:pt idx="67">
                  <c:v>2.6970000000000027</c:v>
                </c:pt>
                <c:pt idx="68">
                  <c:v>2.688999999999993</c:v>
                </c:pt>
                <c:pt idx="69">
                  <c:v>2.6830000000000211</c:v>
                </c:pt>
                <c:pt idx="70">
                  <c:v>2.6760000000000161</c:v>
                </c:pt>
                <c:pt idx="71">
                  <c:v>2.671999999999997</c:v>
                </c:pt>
                <c:pt idx="72">
                  <c:v>2.6670000000000016</c:v>
                </c:pt>
                <c:pt idx="73">
                  <c:v>2.6620000000000061</c:v>
                </c:pt>
                <c:pt idx="74">
                  <c:v>2.6580000000000155</c:v>
                </c:pt>
                <c:pt idx="75">
                  <c:v>2.6539999999999964</c:v>
                </c:pt>
                <c:pt idx="76">
                  <c:v>2.6479999999999961</c:v>
                </c:pt>
                <c:pt idx="77">
                  <c:v>2.6419999999999959</c:v>
                </c:pt>
                <c:pt idx="78">
                  <c:v>2.6370000000000005</c:v>
                </c:pt>
                <c:pt idx="79">
                  <c:v>2.6299999999999955</c:v>
                </c:pt>
                <c:pt idx="80">
                  <c:v>2.625</c:v>
                </c:pt>
              </c:numCache>
            </c:numRef>
          </c:val>
          <c:extLst>
            <c:ext xmlns:c16="http://schemas.microsoft.com/office/drawing/2014/chart" uri="{C3380CC4-5D6E-409C-BE32-E72D297353CC}">
              <c16:uniqueId val="{00000017-E3B7-E145-B87E-1047E0B04546}"/>
            </c:ext>
          </c:extLst>
        </c:ser>
        <c:ser>
          <c:idx val="13"/>
          <c:order val="3"/>
          <c:tx>
            <c:v>Diff6</c:v>
          </c:tx>
          <c:spPr>
            <a:solidFill>
              <a:schemeClr val="accent1">
                <a:lumMod val="60000"/>
                <a:lumOff val="40000"/>
              </a:schemeClr>
            </a:solidFill>
            <a:ln>
              <a:noFill/>
            </a:ln>
            <a:effectLst/>
          </c:spPr>
          <c:val>
            <c:numRef>
              <c:f>referenties_jongens!$G$2:$G$82</c:f>
              <c:numCache>
                <c:formatCode>General</c:formatCode>
                <c:ptCount val="81"/>
                <c:pt idx="0">
                  <c:v>3.9869999999999948</c:v>
                </c:pt>
                <c:pt idx="1">
                  <c:v>4.0109999999999957</c:v>
                </c:pt>
                <c:pt idx="2">
                  <c:v>4.0349999999999966</c:v>
                </c:pt>
                <c:pt idx="3">
                  <c:v>4.0600000000000023</c:v>
                </c:pt>
                <c:pt idx="4">
                  <c:v>4.0849999999999795</c:v>
                </c:pt>
                <c:pt idx="5">
                  <c:v>4.1089999999999804</c:v>
                </c:pt>
                <c:pt idx="6">
                  <c:v>4.1400000000000148</c:v>
                </c:pt>
                <c:pt idx="7">
                  <c:v>4.171999999999997</c:v>
                </c:pt>
                <c:pt idx="8">
                  <c:v>4.2040000000000077</c:v>
                </c:pt>
                <c:pt idx="9">
                  <c:v>4.23599999999999</c:v>
                </c:pt>
                <c:pt idx="10">
                  <c:v>4.2680000000000007</c:v>
                </c:pt>
                <c:pt idx="11">
                  <c:v>4.3019999999999925</c:v>
                </c:pt>
                <c:pt idx="12">
                  <c:v>4.335000000000008</c:v>
                </c:pt>
                <c:pt idx="13">
                  <c:v>4.3689999999999998</c:v>
                </c:pt>
                <c:pt idx="14">
                  <c:v>4.4029999999999916</c:v>
                </c:pt>
                <c:pt idx="15">
                  <c:v>4.4370000000000118</c:v>
                </c:pt>
                <c:pt idx="16">
                  <c:v>4.4779999999999802</c:v>
                </c:pt>
                <c:pt idx="17">
                  <c:v>4.5169999999999959</c:v>
                </c:pt>
                <c:pt idx="18">
                  <c:v>4.5559999999999832</c:v>
                </c:pt>
                <c:pt idx="19">
                  <c:v>4.5970000000000084</c:v>
                </c:pt>
                <c:pt idx="20">
                  <c:v>4.6359999999999957</c:v>
                </c:pt>
                <c:pt idx="21">
                  <c:v>4.6740000000000066</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4.9850000000000136</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4.9610000000000127</c:v>
                </c:pt>
                <c:pt idx="46">
                  <c:v>4.9310000000000116</c:v>
                </c:pt>
                <c:pt idx="47">
                  <c:v>4.900999999999982</c:v>
                </c:pt>
                <c:pt idx="48">
                  <c:v>4.8700000000000045</c:v>
                </c:pt>
                <c:pt idx="49">
                  <c:v>4.8400000000000034</c:v>
                </c:pt>
                <c:pt idx="50">
                  <c:v>4.8079999999999927</c:v>
                </c:pt>
                <c:pt idx="51">
                  <c:v>4.782999999999987</c:v>
                </c:pt>
                <c:pt idx="52">
                  <c:v>4.757000000000005</c:v>
                </c:pt>
                <c:pt idx="53">
                  <c:v>4.7309999999999945</c:v>
                </c:pt>
                <c:pt idx="54">
                  <c:v>4.7049999999999841</c:v>
                </c:pt>
                <c:pt idx="55">
                  <c:v>4.6779999999999973</c:v>
                </c:pt>
                <c:pt idx="56">
                  <c:v>4.6610000000000014</c:v>
                </c:pt>
                <c:pt idx="57">
                  <c:v>4.6419999999999959</c:v>
                </c:pt>
                <c:pt idx="58">
                  <c:v>4.625</c:v>
                </c:pt>
                <c:pt idx="59">
                  <c:v>4.6069999999999993</c:v>
                </c:pt>
                <c:pt idx="60">
                  <c:v>4.5880000000000223</c:v>
                </c:pt>
                <c:pt idx="61">
                  <c:v>4.5769999999999982</c:v>
                </c:pt>
                <c:pt idx="62">
                  <c:v>4.563999999999993</c:v>
                </c:pt>
                <c:pt idx="63">
                  <c:v>4.5519999999999925</c:v>
                </c:pt>
                <c:pt idx="64">
                  <c:v>4.539999999999992</c:v>
                </c:pt>
                <c:pt idx="65">
                  <c:v>4.5279999999999916</c:v>
                </c:pt>
                <c:pt idx="66">
                  <c:v>4.5169999999999959</c:v>
                </c:pt>
                <c:pt idx="67">
                  <c:v>4.5049999999999955</c:v>
                </c:pt>
                <c:pt idx="68">
                  <c:v>4.4950000000000045</c:v>
                </c:pt>
                <c:pt idx="69">
                  <c:v>4.4829999999999757</c:v>
                </c:pt>
                <c:pt idx="70">
                  <c:v>4.47199999999998</c:v>
                </c:pt>
                <c:pt idx="71">
                  <c:v>4.4639999999999986</c:v>
                </c:pt>
                <c:pt idx="72">
                  <c:v>4.4569999999999936</c:v>
                </c:pt>
                <c:pt idx="73">
                  <c:v>4.4500000000000171</c:v>
                </c:pt>
                <c:pt idx="74">
                  <c:v>4.4419999999999789</c:v>
                </c:pt>
                <c:pt idx="75">
                  <c:v>4.4339999999999975</c:v>
                </c:pt>
                <c:pt idx="76">
                  <c:v>4.4240000000000066</c:v>
                </c:pt>
                <c:pt idx="77">
                  <c:v>4.414999999999992</c:v>
                </c:pt>
                <c:pt idx="78">
                  <c:v>4.4050000000000011</c:v>
                </c:pt>
                <c:pt idx="79">
                  <c:v>4.3950000000000102</c:v>
                </c:pt>
                <c:pt idx="80">
                  <c:v>4.3849999999999909</c:v>
                </c:pt>
              </c:numCache>
            </c:numRef>
          </c:val>
          <c:extLst>
            <c:ext xmlns:c16="http://schemas.microsoft.com/office/drawing/2014/chart" uri="{C3380CC4-5D6E-409C-BE32-E72D297353CC}">
              <c16:uniqueId val="{00000015-E3B7-E145-B87E-1047E0B04546}"/>
            </c:ext>
          </c:extLst>
        </c:ser>
        <c:ser>
          <c:idx val="3"/>
          <c:order val="4"/>
          <c:tx>
            <c:v>Diff</c:v>
          </c:tx>
          <c:spPr>
            <a:solidFill>
              <a:schemeClr val="tx2">
                <a:lumMod val="75000"/>
                <a:lumOff val="25000"/>
              </a:schemeClr>
            </a:solidFill>
            <a:ln>
              <a:noFill/>
            </a:ln>
            <a:effectLst/>
          </c:spPr>
          <c:val>
            <c:numRef>
              <c:f>referenties_jongens!$I$2:$I$82</c:f>
              <c:numCache>
                <c:formatCode>General</c:formatCode>
                <c:ptCount val="81"/>
                <c:pt idx="0">
                  <c:v>4.4300000000000068</c:v>
                </c:pt>
                <c:pt idx="1">
                  <c:v>4.4569999999999936</c:v>
                </c:pt>
                <c:pt idx="2">
                  <c:v>4.4839999999999804</c:v>
                </c:pt>
                <c:pt idx="3">
                  <c:v>4.5109999999999957</c:v>
                </c:pt>
                <c:pt idx="4">
                  <c:v>4.5380000000000109</c:v>
                </c:pt>
                <c:pt idx="5">
                  <c:v>4.5660000000000025</c:v>
                </c:pt>
                <c:pt idx="6">
                  <c:v>4.6009999999999991</c:v>
                </c:pt>
                <c:pt idx="7">
                  <c:v>4.6360000000000241</c:v>
                </c:pt>
                <c:pt idx="8">
                  <c:v>4.6709999999999923</c:v>
                </c:pt>
                <c:pt idx="9">
                  <c:v>4.7060000000000173</c:v>
                </c:pt>
                <c:pt idx="10">
                  <c:v>4.7419999999999902</c:v>
                </c:pt>
                <c:pt idx="11">
                  <c:v>4.7790000000000248</c:v>
                </c:pt>
                <c:pt idx="12">
                  <c:v>4.8170000000000073</c:v>
                </c:pt>
                <c:pt idx="13">
                  <c:v>4.8549999999999898</c:v>
                </c:pt>
                <c:pt idx="14">
                  <c:v>4.8930000000000007</c:v>
                </c:pt>
                <c:pt idx="15">
                  <c:v>4.9309999999999832</c:v>
                </c:pt>
                <c:pt idx="16">
                  <c:v>4.974000000000018</c:v>
                </c:pt>
                <c:pt idx="17">
                  <c:v>5.0180000000000007</c:v>
                </c:pt>
                <c:pt idx="18">
                  <c:v>5.0630000000000166</c:v>
                </c:pt>
                <c:pt idx="19">
                  <c:v>5.1069999999999993</c:v>
                </c:pt>
                <c:pt idx="20">
                  <c:v>5.1520000000000152</c:v>
                </c:pt>
                <c:pt idx="21">
                  <c:v>5.1920000000000073</c:v>
                </c:pt>
                <c:pt idx="22">
                  <c:v>5.2330000000000041</c:v>
                </c:pt>
                <c:pt idx="23">
                  <c:v>5.2750000000000057</c:v>
                </c:pt>
                <c:pt idx="24">
                  <c:v>5.3160000000000025</c:v>
                </c:pt>
                <c:pt idx="25">
                  <c:v>5.3569999999999993</c:v>
                </c:pt>
                <c:pt idx="26">
                  <c:v>5.3899999999999864</c:v>
                </c:pt>
                <c:pt idx="27">
                  <c:v>5.421999999999997</c:v>
                </c:pt>
                <c:pt idx="28">
                  <c:v>5.4550000000000125</c:v>
                </c:pt>
                <c:pt idx="29">
                  <c:v>5.488000000000028</c:v>
                </c:pt>
                <c:pt idx="30">
                  <c:v>5.5209999999999866</c:v>
                </c:pt>
                <c:pt idx="31">
                  <c:v>5.5389999999999873</c:v>
                </c:pt>
                <c:pt idx="32">
                  <c:v>5.5570000000000164</c:v>
                </c:pt>
                <c:pt idx="33">
                  <c:v>5.5750000000000171</c:v>
                </c:pt>
                <c:pt idx="34">
                  <c:v>5.5930000000000177</c:v>
                </c:pt>
                <c:pt idx="35">
                  <c:v>5.61099999999999</c:v>
                </c:pt>
                <c:pt idx="36">
                  <c:v>5.6119999999999948</c:v>
                </c:pt>
                <c:pt idx="37">
                  <c:v>5.6129999999999995</c:v>
                </c:pt>
                <c:pt idx="38">
                  <c:v>5.6140000000000043</c:v>
                </c:pt>
                <c:pt idx="39">
                  <c:v>5.6150000000000091</c:v>
                </c:pt>
                <c:pt idx="40">
                  <c:v>5.6150000000000091</c:v>
                </c:pt>
                <c:pt idx="41">
                  <c:v>5.5949999999999989</c:v>
                </c:pt>
                <c:pt idx="42">
                  <c:v>5.5749999999999886</c:v>
                </c:pt>
                <c:pt idx="43">
                  <c:v>5.5550000000000068</c:v>
                </c:pt>
                <c:pt idx="44">
                  <c:v>5.5339999999999918</c:v>
                </c:pt>
                <c:pt idx="45">
                  <c:v>5.5120000000000005</c:v>
                </c:pt>
                <c:pt idx="46">
                  <c:v>5.478999999999985</c:v>
                </c:pt>
                <c:pt idx="47">
                  <c:v>5.445999999999998</c:v>
                </c:pt>
                <c:pt idx="48">
                  <c:v>5.4120000000000061</c:v>
                </c:pt>
                <c:pt idx="49">
                  <c:v>5.3770000000000095</c:v>
                </c:pt>
                <c:pt idx="50">
                  <c:v>5.3430000000000177</c:v>
                </c:pt>
                <c:pt idx="51">
                  <c:v>5.3140000000000214</c:v>
                </c:pt>
                <c:pt idx="52">
                  <c:v>5.2860000000000014</c:v>
                </c:pt>
                <c:pt idx="53">
                  <c:v>5.257000000000005</c:v>
                </c:pt>
                <c:pt idx="54">
                  <c:v>5.2280000000000086</c:v>
                </c:pt>
                <c:pt idx="55">
                  <c:v>5.1990000000000123</c:v>
                </c:pt>
                <c:pt idx="56">
                  <c:v>5.179000000000002</c:v>
                </c:pt>
                <c:pt idx="57">
                  <c:v>5.1589999999999918</c:v>
                </c:pt>
                <c:pt idx="58">
                  <c:v>5.1380000000000052</c:v>
                </c:pt>
                <c:pt idx="59">
                  <c:v>5.117999999999995</c:v>
                </c:pt>
                <c:pt idx="60">
                  <c:v>5.0979999999999848</c:v>
                </c:pt>
                <c:pt idx="61">
                  <c:v>5.0840000000000032</c:v>
                </c:pt>
                <c:pt idx="62">
                  <c:v>5.070999999999998</c:v>
                </c:pt>
                <c:pt idx="63">
                  <c:v>5.0579999999999927</c:v>
                </c:pt>
                <c:pt idx="64">
                  <c:v>5.0440000000000111</c:v>
                </c:pt>
                <c:pt idx="65">
                  <c:v>5.0310000000000059</c:v>
                </c:pt>
                <c:pt idx="66">
                  <c:v>5.0180000000000007</c:v>
                </c:pt>
                <c:pt idx="67">
                  <c:v>5.0060000000000002</c:v>
                </c:pt>
                <c:pt idx="68">
                  <c:v>4.992999999999995</c:v>
                </c:pt>
                <c:pt idx="69">
                  <c:v>4.981000000000023</c:v>
                </c:pt>
                <c:pt idx="70">
                  <c:v>4.9680000000000177</c:v>
                </c:pt>
                <c:pt idx="71">
                  <c:v>4.960000000000008</c:v>
                </c:pt>
                <c:pt idx="72">
                  <c:v>4.9519999999999982</c:v>
                </c:pt>
                <c:pt idx="73">
                  <c:v>4.9429999999999836</c:v>
                </c:pt>
                <c:pt idx="74">
                  <c:v>4.9350000000000023</c:v>
                </c:pt>
                <c:pt idx="75">
                  <c:v>4.9269999999999925</c:v>
                </c:pt>
                <c:pt idx="76">
                  <c:v>4.9159999999999968</c:v>
                </c:pt>
                <c:pt idx="77">
                  <c:v>4.9050000000000011</c:v>
                </c:pt>
                <c:pt idx="78">
                  <c:v>4.8940000000000055</c:v>
                </c:pt>
                <c:pt idx="79">
                  <c:v>4.8839999999999861</c:v>
                </c:pt>
                <c:pt idx="80">
                  <c:v>4.8730000000000189</c:v>
                </c:pt>
              </c:numCache>
            </c:numRef>
          </c:val>
          <c:extLst>
            <c:ext xmlns:c16="http://schemas.microsoft.com/office/drawing/2014/chart" uri="{C3380CC4-5D6E-409C-BE32-E72D297353CC}">
              <c16:uniqueId val="{0000000B-E3B7-E145-B87E-1047E0B04546}"/>
            </c:ext>
          </c:extLst>
        </c:ser>
        <c:ser>
          <c:idx val="4"/>
          <c:order val="5"/>
          <c:tx>
            <c:v>Diff2</c:v>
          </c:tx>
          <c:spPr>
            <a:solidFill>
              <a:schemeClr val="tx2">
                <a:lumMod val="75000"/>
                <a:lumOff val="25000"/>
              </a:schemeClr>
            </a:solidFill>
            <a:ln>
              <a:noFill/>
            </a:ln>
            <a:effectLst/>
          </c:spPr>
          <c:val>
            <c:numRef>
              <c:f>referenties_jongens!$K$2:$K$82</c:f>
              <c:numCache>
                <c:formatCode>General</c:formatCode>
                <c:ptCount val="81"/>
                <c:pt idx="0">
                  <c:v>4.4299999999999784</c:v>
                </c:pt>
                <c:pt idx="1">
                  <c:v>4.4569999999999936</c:v>
                </c:pt>
                <c:pt idx="2">
                  <c:v>4.4840000000000089</c:v>
                </c:pt>
                <c:pt idx="3">
                  <c:v>4.5109999999999957</c:v>
                </c:pt>
                <c:pt idx="4">
                  <c:v>4.5380000000000109</c:v>
                </c:pt>
                <c:pt idx="5">
                  <c:v>4.5660000000000025</c:v>
                </c:pt>
                <c:pt idx="6">
                  <c:v>4.6009999999999991</c:v>
                </c:pt>
                <c:pt idx="7">
                  <c:v>4.6359999999999957</c:v>
                </c:pt>
                <c:pt idx="8">
                  <c:v>4.6709999999999923</c:v>
                </c:pt>
                <c:pt idx="9">
                  <c:v>4.7059999999999889</c:v>
                </c:pt>
                <c:pt idx="10">
                  <c:v>4.7420000000000186</c:v>
                </c:pt>
                <c:pt idx="11">
                  <c:v>4.7789999999999964</c:v>
                </c:pt>
                <c:pt idx="12">
                  <c:v>4.8170000000000073</c:v>
                </c:pt>
                <c:pt idx="13">
                  <c:v>4.8549999999999898</c:v>
                </c:pt>
                <c:pt idx="14">
                  <c:v>4.8930000000000007</c:v>
                </c:pt>
                <c:pt idx="15">
                  <c:v>4.9310000000000116</c:v>
                </c:pt>
                <c:pt idx="16">
                  <c:v>4.9739999999999895</c:v>
                </c:pt>
                <c:pt idx="17">
                  <c:v>5.0180000000000007</c:v>
                </c:pt>
                <c:pt idx="18">
                  <c:v>5.0629999999999882</c:v>
                </c:pt>
                <c:pt idx="19">
                  <c:v>5.1069999999999993</c:v>
                </c:pt>
                <c:pt idx="20">
                  <c:v>5.1519999999999868</c:v>
                </c:pt>
                <c:pt idx="21">
                  <c:v>5.1920000000000073</c:v>
                </c:pt>
                <c:pt idx="22">
                  <c:v>5.2330000000000041</c:v>
                </c:pt>
                <c:pt idx="23">
                  <c:v>5.2750000000000057</c:v>
                </c:pt>
                <c:pt idx="24">
                  <c:v>5.3160000000000025</c:v>
                </c:pt>
                <c:pt idx="25">
                  <c:v>5.3569999999999993</c:v>
                </c:pt>
                <c:pt idx="26">
                  <c:v>5.3900000000000148</c:v>
                </c:pt>
                <c:pt idx="27">
                  <c:v>5.421999999999997</c:v>
                </c:pt>
                <c:pt idx="28">
                  <c:v>5.4549999999999841</c:v>
                </c:pt>
                <c:pt idx="29">
                  <c:v>5.4879999999999995</c:v>
                </c:pt>
                <c:pt idx="30">
                  <c:v>5.521000000000015</c:v>
                </c:pt>
                <c:pt idx="31">
                  <c:v>5.5390000000000157</c:v>
                </c:pt>
                <c:pt idx="32">
                  <c:v>5.5569999999999879</c:v>
                </c:pt>
                <c:pt idx="33">
                  <c:v>5.5749999999999886</c:v>
                </c:pt>
                <c:pt idx="34">
                  <c:v>5.5929999999999893</c:v>
                </c:pt>
                <c:pt idx="35">
                  <c:v>5.61099999999999</c:v>
                </c:pt>
                <c:pt idx="36">
                  <c:v>5.6120000000000232</c:v>
                </c:pt>
                <c:pt idx="37">
                  <c:v>5.6129999999999995</c:v>
                </c:pt>
                <c:pt idx="38">
                  <c:v>5.6140000000000043</c:v>
                </c:pt>
                <c:pt idx="39">
                  <c:v>5.6149999999999807</c:v>
                </c:pt>
                <c:pt idx="40">
                  <c:v>5.6150000000000091</c:v>
                </c:pt>
                <c:pt idx="41">
                  <c:v>5.5949999999999989</c:v>
                </c:pt>
                <c:pt idx="42">
                  <c:v>5.5750000000000171</c:v>
                </c:pt>
                <c:pt idx="43">
                  <c:v>5.5550000000000068</c:v>
                </c:pt>
                <c:pt idx="44">
                  <c:v>5.5339999999999918</c:v>
                </c:pt>
                <c:pt idx="45">
                  <c:v>5.5120000000000005</c:v>
                </c:pt>
                <c:pt idx="46">
                  <c:v>5.4790000000000134</c:v>
                </c:pt>
                <c:pt idx="47">
                  <c:v>5.445999999999998</c:v>
                </c:pt>
                <c:pt idx="48">
                  <c:v>5.4120000000000061</c:v>
                </c:pt>
                <c:pt idx="49">
                  <c:v>5.3770000000000095</c:v>
                </c:pt>
                <c:pt idx="50">
                  <c:v>5.3429999999999893</c:v>
                </c:pt>
                <c:pt idx="51">
                  <c:v>5.313999999999993</c:v>
                </c:pt>
                <c:pt idx="52">
                  <c:v>5.2860000000000014</c:v>
                </c:pt>
                <c:pt idx="53">
                  <c:v>5.257000000000005</c:v>
                </c:pt>
                <c:pt idx="54">
                  <c:v>5.2280000000000086</c:v>
                </c:pt>
                <c:pt idx="55">
                  <c:v>5.1989999999999839</c:v>
                </c:pt>
                <c:pt idx="56">
                  <c:v>5.179000000000002</c:v>
                </c:pt>
                <c:pt idx="57">
                  <c:v>5.1590000000000202</c:v>
                </c:pt>
                <c:pt idx="58">
                  <c:v>5.1379999999999768</c:v>
                </c:pt>
                <c:pt idx="59">
                  <c:v>5.117999999999995</c:v>
                </c:pt>
                <c:pt idx="60">
                  <c:v>5.0980000000000132</c:v>
                </c:pt>
                <c:pt idx="61">
                  <c:v>5.0839999999999748</c:v>
                </c:pt>
                <c:pt idx="62">
                  <c:v>5.070999999999998</c:v>
                </c:pt>
                <c:pt idx="63">
                  <c:v>5.0580000000000211</c:v>
                </c:pt>
                <c:pt idx="64">
                  <c:v>5.0439999999999827</c:v>
                </c:pt>
                <c:pt idx="65">
                  <c:v>5.0310000000000059</c:v>
                </c:pt>
                <c:pt idx="66">
                  <c:v>5.0180000000000007</c:v>
                </c:pt>
                <c:pt idx="67">
                  <c:v>5.0060000000000002</c:v>
                </c:pt>
                <c:pt idx="68">
                  <c:v>4.9930000000000234</c:v>
                </c:pt>
                <c:pt idx="69">
                  <c:v>4.9809999999999945</c:v>
                </c:pt>
                <c:pt idx="70">
                  <c:v>4.9679999999999893</c:v>
                </c:pt>
                <c:pt idx="71">
                  <c:v>4.960000000000008</c:v>
                </c:pt>
                <c:pt idx="72">
                  <c:v>4.9519999999999982</c:v>
                </c:pt>
                <c:pt idx="73">
                  <c:v>4.9430000000000121</c:v>
                </c:pt>
                <c:pt idx="74">
                  <c:v>4.9350000000000023</c:v>
                </c:pt>
                <c:pt idx="75">
                  <c:v>4.9270000000000209</c:v>
                </c:pt>
                <c:pt idx="76">
                  <c:v>4.9159999999999968</c:v>
                </c:pt>
                <c:pt idx="77">
                  <c:v>4.9050000000000011</c:v>
                </c:pt>
                <c:pt idx="78">
                  <c:v>4.8940000000000055</c:v>
                </c:pt>
                <c:pt idx="79">
                  <c:v>4.8840000000000146</c:v>
                </c:pt>
                <c:pt idx="80">
                  <c:v>4.8729999999999905</c:v>
                </c:pt>
              </c:numCache>
            </c:numRef>
          </c:val>
          <c:extLst>
            <c:ext xmlns:c16="http://schemas.microsoft.com/office/drawing/2014/chart" uri="{C3380CC4-5D6E-409C-BE32-E72D297353CC}">
              <c16:uniqueId val="{0000000C-E3B7-E145-B87E-1047E0B04546}"/>
            </c:ext>
          </c:extLst>
        </c:ser>
        <c:ser>
          <c:idx val="7"/>
          <c:order val="6"/>
          <c:tx>
            <c:v>Diff3</c:v>
          </c:tx>
          <c:spPr>
            <a:solidFill>
              <a:schemeClr val="accent1">
                <a:lumMod val="60000"/>
                <a:lumOff val="40000"/>
              </a:schemeClr>
            </a:solidFill>
            <a:ln>
              <a:noFill/>
            </a:ln>
            <a:effectLst/>
          </c:spPr>
          <c:val>
            <c:numRef>
              <c:f>referenties_jongens!$M$2:$M$82</c:f>
              <c:numCache>
                <c:formatCode>General</c:formatCode>
                <c:ptCount val="81"/>
                <c:pt idx="0">
                  <c:v>3.9870000000000232</c:v>
                </c:pt>
                <c:pt idx="1">
                  <c:v>4.0109999999999957</c:v>
                </c:pt>
                <c:pt idx="2">
                  <c:v>4.0349999999999966</c:v>
                </c:pt>
                <c:pt idx="3">
                  <c:v>4.0600000000000023</c:v>
                </c:pt>
                <c:pt idx="4">
                  <c:v>4.0849999999999795</c:v>
                </c:pt>
                <c:pt idx="5">
                  <c:v>4.1090000000000089</c:v>
                </c:pt>
                <c:pt idx="6">
                  <c:v>4.1400000000000148</c:v>
                </c:pt>
                <c:pt idx="7">
                  <c:v>4.171999999999997</c:v>
                </c:pt>
                <c:pt idx="8">
                  <c:v>4.2040000000000077</c:v>
                </c:pt>
                <c:pt idx="9">
                  <c:v>4.2360000000000184</c:v>
                </c:pt>
                <c:pt idx="10">
                  <c:v>4.2680000000000007</c:v>
                </c:pt>
                <c:pt idx="11">
                  <c:v>4.3019999999999925</c:v>
                </c:pt>
                <c:pt idx="12">
                  <c:v>4.3349999999999795</c:v>
                </c:pt>
                <c:pt idx="13">
                  <c:v>4.3689999999999998</c:v>
                </c:pt>
                <c:pt idx="14">
                  <c:v>4.4029999999999916</c:v>
                </c:pt>
                <c:pt idx="15">
                  <c:v>4.4370000000000118</c:v>
                </c:pt>
                <c:pt idx="16">
                  <c:v>4.4780000000000086</c:v>
                </c:pt>
                <c:pt idx="17">
                  <c:v>4.5169999999999959</c:v>
                </c:pt>
                <c:pt idx="18">
                  <c:v>4.5560000000000116</c:v>
                </c:pt>
                <c:pt idx="19">
                  <c:v>4.5970000000000084</c:v>
                </c:pt>
                <c:pt idx="20">
                  <c:v>4.6359999999999957</c:v>
                </c:pt>
                <c:pt idx="21">
                  <c:v>4.6739999999999782</c:v>
                </c:pt>
                <c:pt idx="22">
                  <c:v>4.7109999999999843</c:v>
                </c:pt>
                <c:pt idx="23">
                  <c:v>4.7469999999999857</c:v>
                </c:pt>
                <c:pt idx="24">
                  <c:v>4.7839999999999918</c:v>
                </c:pt>
                <c:pt idx="25">
                  <c:v>4.8220000000000027</c:v>
                </c:pt>
                <c:pt idx="26">
                  <c:v>4.8509999999999991</c:v>
                </c:pt>
                <c:pt idx="27">
                  <c:v>4.8810000000000002</c:v>
                </c:pt>
                <c:pt idx="28">
                  <c:v>4.9099999999999966</c:v>
                </c:pt>
                <c:pt idx="29">
                  <c:v>4.938999999999993</c:v>
                </c:pt>
                <c:pt idx="30">
                  <c:v>4.9689999999999941</c:v>
                </c:pt>
                <c:pt idx="31">
                  <c:v>4.9849999999999852</c:v>
                </c:pt>
                <c:pt idx="32">
                  <c:v>5.0010000000000048</c:v>
                </c:pt>
                <c:pt idx="33">
                  <c:v>5.0180000000000007</c:v>
                </c:pt>
                <c:pt idx="34">
                  <c:v>5.0339999999999918</c:v>
                </c:pt>
                <c:pt idx="35">
                  <c:v>5.0500000000000114</c:v>
                </c:pt>
                <c:pt idx="36">
                  <c:v>5.0519999999999925</c:v>
                </c:pt>
                <c:pt idx="37">
                  <c:v>5.0529999999999973</c:v>
                </c:pt>
                <c:pt idx="38">
                  <c:v>5.0529999999999973</c:v>
                </c:pt>
                <c:pt idx="39">
                  <c:v>5.0529999999999973</c:v>
                </c:pt>
                <c:pt idx="40">
                  <c:v>5.054000000000002</c:v>
                </c:pt>
                <c:pt idx="41">
                  <c:v>5.0370000000000061</c:v>
                </c:pt>
                <c:pt idx="42">
                  <c:v>5.0180000000000007</c:v>
                </c:pt>
                <c:pt idx="43">
                  <c:v>4.9989999999999952</c:v>
                </c:pt>
                <c:pt idx="44">
                  <c:v>4.9800000000000182</c:v>
                </c:pt>
                <c:pt idx="45">
                  <c:v>4.9609999999999843</c:v>
                </c:pt>
                <c:pt idx="46">
                  <c:v>4.9310000000000116</c:v>
                </c:pt>
                <c:pt idx="47">
                  <c:v>4.9010000000000105</c:v>
                </c:pt>
                <c:pt idx="48">
                  <c:v>4.8700000000000045</c:v>
                </c:pt>
                <c:pt idx="49">
                  <c:v>4.839999999999975</c:v>
                </c:pt>
                <c:pt idx="50">
                  <c:v>4.8079999999999927</c:v>
                </c:pt>
                <c:pt idx="51">
                  <c:v>4.782999999999987</c:v>
                </c:pt>
                <c:pt idx="52">
                  <c:v>4.757000000000005</c:v>
                </c:pt>
                <c:pt idx="53">
                  <c:v>4.7309999999999945</c:v>
                </c:pt>
                <c:pt idx="54">
                  <c:v>4.7049999999999841</c:v>
                </c:pt>
                <c:pt idx="55">
                  <c:v>4.6780000000000257</c:v>
                </c:pt>
                <c:pt idx="56">
                  <c:v>4.6610000000000014</c:v>
                </c:pt>
                <c:pt idx="57">
                  <c:v>4.6419999999999959</c:v>
                </c:pt>
                <c:pt idx="58">
                  <c:v>4.625</c:v>
                </c:pt>
                <c:pt idx="59">
                  <c:v>4.6069999999999993</c:v>
                </c:pt>
                <c:pt idx="60">
                  <c:v>4.5879999999999939</c:v>
                </c:pt>
                <c:pt idx="61">
                  <c:v>4.5770000000000266</c:v>
                </c:pt>
                <c:pt idx="62">
                  <c:v>4.563999999999993</c:v>
                </c:pt>
                <c:pt idx="63">
                  <c:v>4.5519999999999925</c:v>
                </c:pt>
                <c:pt idx="64">
                  <c:v>4.5400000000000205</c:v>
                </c:pt>
                <c:pt idx="65">
                  <c:v>4.5279999999999916</c:v>
                </c:pt>
                <c:pt idx="66">
                  <c:v>4.5169999999999959</c:v>
                </c:pt>
                <c:pt idx="67">
                  <c:v>4.5049999999999955</c:v>
                </c:pt>
                <c:pt idx="68">
                  <c:v>4.4949999999999761</c:v>
                </c:pt>
                <c:pt idx="69">
                  <c:v>4.4830000000000041</c:v>
                </c:pt>
                <c:pt idx="70">
                  <c:v>4.4720000000000084</c:v>
                </c:pt>
                <c:pt idx="71">
                  <c:v>4.4639999999999986</c:v>
                </c:pt>
                <c:pt idx="72">
                  <c:v>4.4569999999999936</c:v>
                </c:pt>
                <c:pt idx="73">
                  <c:v>4.4499999999999886</c:v>
                </c:pt>
                <c:pt idx="74">
                  <c:v>4.4420000000000073</c:v>
                </c:pt>
                <c:pt idx="75">
                  <c:v>4.4339999999999975</c:v>
                </c:pt>
                <c:pt idx="76">
                  <c:v>4.4240000000000066</c:v>
                </c:pt>
                <c:pt idx="77">
                  <c:v>4.4150000000000205</c:v>
                </c:pt>
                <c:pt idx="78">
                  <c:v>4.4050000000000011</c:v>
                </c:pt>
                <c:pt idx="79">
                  <c:v>4.3949999999999818</c:v>
                </c:pt>
                <c:pt idx="80">
                  <c:v>4.3849999999999909</c:v>
                </c:pt>
              </c:numCache>
            </c:numRef>
          </c:val>
          <c:extLst>
            <c:ext xmlns:c16="http://schemas.microsoft.com/office/drawing/2014/chart" uri="{C3380CC4-5D6E-409C-BE32-E72D297353CC}">
              <c16:uniqueId val="{0000000F-E3B7-E145-B87E-1047E0B04546}"/>
            </c:ext>
          </c:extLst>
        </c:ser>
        <c:ser>
          <c:idx val="9"/>
          <c:order val="7"/>
          <c:tx>
            <c:v>Diff4</c:v>
          </c:tx>
          <c:spPr>
            <a:solidFill>
              <a:schemeClr val="tx2">
                <a:lumMod val="25000"/>
                <a:lumOff val="75000"/>
              </a:schemeClr>
            </a:solidFill>
            <a:ln>
              <a:noFill/>
            </a:ln>
            <a:effectLst/>
          </c:spPr>
          <c:val>
            <c:numRef>
              <c:f>referenties_jongens!$O$2:$O$82</c:f>
              <c:numCache>
                <c:formatCode>General</c:formatCode>
                <c:ptCount val="81"/>
                <c:pt idx="0">
                  <c:v>2.3859999999999957</c:v>
                </c:pt>
                <c:pt idx="1">
                  <c:v>2.4010000000000105</c:v>
                </c:pt>
                <c:pt idx="2">
                  <c:v>2.4159999999999968</c:v>
                </c:pt>
                <c:pt idx="3">
                  <c:v>2.4300000000000068</c:v>
                </c:pt>
                <c:pt idx="4">
                  <c:v>2.4440000000000168</c:v>
                </c:pt>
                <c:pt idx="5">
                  <c:v>2.4590000000000032</c:v>
                </c:pt>
                <c:pt idx="6">
                  <c:v>2.4779999999999802</c:v>
                </c:pt>
                <c:pt idx="7">
                  <c:v>2.4969999999999857</c:v>
                </c:pt>
                <c:pt idx="8">
                  <c:v>2.5160000000000196</c:v>
                </c:pt>
                <c:pt idx="9">
                  <c:v>2.5349999999999966</c:v>
                </c:pt>
                <c:pt idx="10">
                  <c:v>2.554000000000002</c:v>
                </c:pt>
                <c:pt idx="11">
                  <c:v>2.5740000000000123</c:v>
                </c:pt>
                <c:pt idx="12">
                  <c:v>2.5949999999999989</c:v>
                </c:pt>
                <c:pt idx="13">
                  <c:v>2.6150000000000091</c:v>
                </c:pt>
                <c:pt idx="14">
                  <c:v>2.6360000000000241</c:v>
                </c:pt>
                <c:pt idx="15">
                  <c:v>2.6559999999999775</c:v>
                </c:pt>
                <c:pt idx="16">
                  <c:v>2.679000000000002</c:v>
                </c:pt>
                <c:pt idx="17">
                  <c:v>2.703000000000003</c:v>
                </c:pt>
                <c:pt idx="18">
                  <c:v>2.7270000000000039</c:v>
                </c:pt>
                <c:pt idx="19">
                  <c:v>2.75</c:v>
                </c:pt>
                <c:pt idx="20">
                  <c:v>2.7750000000000057</c:v>
                </c:pt>
                <c:pt idx="21">
                  <c:v>2.796999999999997</c:v>
                </c:pt>
                <c:pt idx="22">
                  <c:v>2.8190000000000168</c:v>
                </c:pt>
                <c:pt idx="23">
                  <c:v>2.8410000000000082</c:v>
                </c:pt>
                <c:pt idx="24">
                  <c:v>2.8640000000000043</c:v>
                </c:pt>
                <c:pt idx="25">
                  <c:v>2.8859999999999957</c:v>
                </c:pt>
                <c:pt idx="26">
                  <c:v>2.9029999999999916</c:v>
                </c:pt>
                <c:pt idx="27">
                  <c:v>2.9209999999999923</c:v>
                </c:pt>
                <c:pt idx="28">
                  <c:v>2.9380000000000166</c:v>
                </c:pt>
                <c:pt idx="29">
                  <c:v>2.9559999999999889</c:v>
                </c:pt>
                <c:pt idx="30">
                  <c:v>2.9730000000000132</c:v>
                </c:pt>
                <c:pt idx="31">
                  <c:v>2.9830000000000041</c:v>
                </c:pt>
                <c:pt idx="32">
                  <c:v>2.9939999999999998</c:v>
                </c:pt>
                <c:pt idx="33">
                  <c:v>3.0030000000000143</c:v>
                </c:pt>
                <c:pt idx="34">
                  <c:v>3.0130000000000052</c:v>
                </c:pt>
                <c:pt idx="35">
                  <c:v>3.0229999999999961</c:v>
                </c:pt>
                <c:pt idx="36">
                  <c:v>3.0229999999999961</c:v>
                </c:pt>
                <c:pt idx="37">
                  <c:v>3.0229999999999961</c:v>
                </c:pt>
                <c:pt idx="38">
                  <c:v>3.0240000000000009</c:v>
                </c:pt>
                <c:pt idx="39">
                  <c:v>3.0250000000000057</c:v>
                </c:pt>
                <c:pt idx="40">
                  <c:v>3.0249999999999773</c:v>
                </c:pt>
                <c:pt idx="41">
                  <c:v>3.0129999999999768</c:v>
                </c:pt>
                <c:pt idx="42">
                  <c:v>3.0029999999999859</c:v>
                </c:pt>
                <c:pt idx="43">
                  <c:v>2.9919999999999902</c:v>
                </c:pt>
                <c:pt idx="44">
                  <c:v>2.9799999999999898</c:v>
                </c:pt>
                <c:pt idx="45">
                  <c:v>2.9689999999999941</c:v>
                </c:pt>
                <c:pt idx="46">
                  <c:v>2.9519999999999982</c:v>
                </c:pt>
                <c:pt idx="47">
                  <c:v>2.9329999999999927</c:v>
                </c:pt>
                <c:pt idx="48">
                  <c:v>2.914999999999992</c:v>
                </c:pt>
                <c:pt idx="49">
                  <c:v>2.896000000000015</c:v>
                </c:pt>
                <c:pt idx="50">
                  <c:v>2.8780000000000143</c:v>
                </c:pt>
                <c:pt idx="51">
                  <c:v>2.8629999999999995</c:v>
                </c:pt>
                <c:pt idx="52">
                  <c:v>2.84699999999998</c:v>
                </c:pt>
                <c:pt idx="53">
                  <c:v>2.8319999999999936</c:v>
                </c:pt>
                <c:pt idx="54">
                  <c:v>2.8160000000000025</c:v>
                </c:pt>
                <c:pt idx="55">
                  <c:v>2.8009999999999877</c:v>
                </c:pt>
                <c:pt idx="56">
                  <c:v>2.7889999999999873</c:v>
                </c:pt>
                <c:pt idx="57">
                  <c:v>2.7789999999999964</c:v>
                </c:pt>
                <c:pt idx="58">
                  <c:v>2.7680000000000007</c:v>
                </c:pt>
                <c:pt idx="59">
                  <c:v>2.7560000000000002</c:v>
                </c:pt>
                <c:pt idx="60">
                  <c:v>2.7460000000000093</c:v>
                </c:pt>
                <c:pt idx="61">
                  <c:v>2.7379999999999995</c:v>
                </c:pt>
                <c:pt idx="62">
                  <c:v>2.7319999999999993</c:v>
                </c:pt>
                <c:pt idx="63">
                  <c:v>2.7239999999999895</c:v>
                </c:pt>
                <c:pt idx="64">
                  <c:v>2.7169999999999845</c:v>
                </c:pt>
                <c:pt idx="65">
                  <c:v>2.7090000000000032</c:v>
                </c:pt>
                <c:pt idx="66">
                  <c:v>2.703000000000003</c:v>
                </c:pt>
                <c:pt idx="67">
                  <c:v>2.6970000000000027</c:v>
                </c:pt>
                <c:pt idx="68">
                  <c:v>2.6890000000000214</c:v>
                </c:pt>
                <c:pt idx="69">
                  <c:v>2.6829999999999927</c:v>
                </c:pt>
                <c:pt idx="70">
                  <c:v>2.6759999999999877</c:v>
                </c:pt>
                <c:pt idx="71">
                  <c:v>2.671999999999997</c:v>
                </c:pt>
                <c:pt idx="72">
                  <c:v>2.6670000000000016</c:v>
                </c:pt>
                <c:pt idx="73">
                  <c:v>2.6620000000000061</c:v>
                </c:pt>
                <c:pt idx="74">
                  <c:v>2.657999999999987</c:v>
                </c:pt>
                <c:pt idx="75">
                  <c:v>2.6539999999999964</c:v>
                </c:pt>
                <c:pt idx="76">
                  <c:v>2.6479999999999961</c:v>
                </c:pt>
                <c:pt idx="77">
                  <c:v>2.6419999999999959</c:v>
                </c:pt>
                <c:pt idx="78">
                  <c:v>2.6370000000000005</c:v>
                </c:pt>
                <c:pt idx="79">
                  <c:v>2.6300000000000239</c:v>
                </c:pt>
                <c:pt idx="80">
                  <c:v>2.625</c:v>
                </c:pt>
              </c:numCache>
            </c:numRef>
          </c:val>
          <c:extLst>
            <c:ext xmlns:c16="http://schemas.microsoft.com/office/drawing/2014/chart" uri="{C3380CC4-5D6E-409C-BE32-E72D297353CC}">
              <c16:uniqueId val="{00000011-E3B7-E145-B87E-1047E0B04546}"/>
            </c:ext>
          </c:extLst>
        </c:ser>
        <c:ser>
          <c:idx val="11"/>
          <c:order val="8"/>
          <c:tx>
            <c:v>Diff5</c:v>
          </c:tx>
          <c:spPr>
            <a:solidFill>
              <a:schemeClr val="accent1">
                <a:lumMod val="20000"/>
                <a:lumOff val="80000"/>
              </a:schemeClr>
            </a:solidFill>
            <a:ln>
              <a:noFill/>
            </a:ln>
            <a:effectLst/>
          </c:spPr>
          <c:val>
            <c:numRef>
              <c:f>referenties_jongens!$Q$2:$Q$82</c:f>
              <c:numCache>
                <c:formatCode>General</c:formatCode>
                <c:ptCount val="81"/>
                <c:pt idx="0">
                  <c:v>1.5490000000000066</c:v>
                </c:pt>
                <c:pt idx="1">
                  <c:v>1.5589999999999975</c:v>
                </c:pt>
                <c:pt idx="2">
                  <c:v>1.5680000000000121</c:v>
                </c:pt>
                <c:pt idx="3">
                  <c:v>1.5779999999999745</c:v>
                </c:pt>
                <c:pt idx="4">
                  <c:v>1.5879999999999939</c:v>
                </c:pt>
                <c:pt idx="5">
                  <c:v>1.5970000000000084</c:v>
                </c:pt>
                <c:pt idx="6">
                  <c:v>1.6100000000000136</c:v>
                </c:pt>
                <c:pt idx="7">
                  <c:v>1.6220000000000141</c:v>
                </c:pt>
                <c:pt idx="8">
                  <c:v>1.6339999999999861</c:v>
                </c:pt>
                <c:pt idx="9">
                  <c:v>1.6469999999999914</c:v>
                </c:pt>
                <c:pt idx="10">
                  <c:v>1.6589999999999918</c:v>
                </c:pt>
                <c:pt idx="11">
                  <c:v>1.671999999999997</c:v>
                </c:pt>
                <c:pt idx="12">
                  <c:v>1.6850000000000023</c:v>
                </c:pt>
                <c:pt idx="13">
                  <c:v>1.6980000000000075</c:v>
                </c:pt>
                <c:pt idx="14">
                  <c:v>1.7109999999999843</c:v>
                </c:pt>
                <c:pt idx="15">
                  <c:v>1.7250000000000227</c:v>
                </c:pt>
                <c:pt idx="16">
                  <c:v>1.7399999999999807</c:v>
                </c:pt>
                <c:pt idx="17">
                  <c:v>1.7560000000000002</c:v>
                </c:pt>
                <c:pt idx="18">
                  <c:v>1.7709999999999866</c:v>
                </c:pt>
                <c:pt idx="19">
                  <c:v>1.7870000000000061</c:v>
                </c:pt>
                <c:pt idx="20">
                  <c:v>1.8019999999999925</c:v>
                </c:pt>
                <c:pt idx="21">
                  <c:v>1.8160000000000025</c:v>
                </c:pt>
                <c:pt idx="22">
                  <c:v>1.8299999999999841</c:v>
                </c:pt>
                <c:pt idx="23">
                  <c:v>1.8449999999999989</c:v>
                </c:pt>
                <c:pt idx="24">
                  <c:v>1.8590000000000089</c:v>
                </c:pt>
                <c:pt idx="25">
                  <c:v>1.8740000000000236</c:v>
                </c:pt>
                <c:pt idx="26">
                  <c:v>1.8849999999999909</c:v>
                </c:pt>
                <c:pt idx="27">
                  <c:v>1.896000000000015</c:v>
                </c:pt>
                <c:pt idx="28">
                  <c:v>1.907999999999987</c:v>
                </c:pt>
                <c:pt idx="29">
                  <c:v>1.9200000000000159</c:v>
                </c:pt>
                <c:pt idx="30">
                  <c:v>1.9309999999999832</c:v>
                </c:pt>
                <c:pt idx="31">
                  <c:v>1.9380000000000166</c:v>
                </c:pt>
                <c:pt idx="32">
                  <c:v>1.9429999999999836</c:v>
                </c:pt>
                <c:pt idx="33">
                  <c:v>1.9499999999999886</c:v>
                </c:pt>
                <c:pt idx="34">
                  <c:v>1.9560000000000173</c:v>
                </c:pt>
                <c:pt idx="35">
                  <c:v>1.9619999999999891</c:v>
                </c:pt>
                <c:pt idx="36">
                  <c:v>1.9629999999999939</c:v>
                </c:pt>
                <c:pt idx="37">
                  <c:v>1.9639999999999986</c:v>
                </c:pt>
                <c:pt idx="38">
                  <c:v>1.9639999999999986</c:v>
                </c:pt>
                <c:pt idx="39">
                  <c:v>1.9639999999999986</c:v>
                </c:pt>
                <c:pt idx="40">
                  <c:v>1.9639999999999986</c:v>
                </c:pt>
                <c:pt idx="41">
                  <c:v>1.9579999999999984</c:v>
                </c:pt>
                <c:pt idx="42">
                  <c:v>1.9500000000000171</c:v>
                </c:pt>
                <c:pt idx="43">
                  <c:v>1.9430000000000121</c:v>
                </c:pt>
                <c:pt idx="44">
                  <c:v>1.936000000000007</c:v>
                </c:pt>
                <c:pt idx="45">
                  <c:v>1.929000000000002</c:v>
                </c:pt>
                <c:pt idx="46">
                  <c:v>1.9159999999999968</c:v>
                </c:pt>
                <c:pt idx="47">
                  <c:v>1.9050000000000011</c:v>
                </c:pt>
                <c:pt idx="48">
                  <c:v>1.8930000000000007</c:v>
                </c:pt>
                <c:pt idx="49">
                  <c:v>1.8810000000000002</c:v>
                </c:pt>
                <c:pt idx="50">
                  <c:v>1.867999999999995</c:v>
                </c:pt>
                <c:pt idx="51">
                  <c:v>1.8580000000000041</c:v>
                </c:pt>
                <c:pt idx="52">
                  <c:v>1.849000000000018</c:v>
                </c:pt>
                <c:pt idx="53">
                  <c:v>1.8389999999999986</c:v>
                </c:pt>
                <c:pt idx="54">
                  <c:v>1.8290000000000077</c:v>
                </c:pt>
                <c:pt idx="55">
                  <c:v>1.8180000000000121</c:v>
                </c:pt>
                <c:pt idx="56">
                  <c:v>1.811000000000007</c:v>
                </c:pt>
                <c:pt idx="57">
                  <c:v>1.804000000000002</c:v>
                </c:pt>
                <c:pt idx="58">
                  <c:v>1.7970000000000255</c:v>
                </c:pt>
                <c:pt idx="59">
                  <c:v>1.7909999999999968</c:v>
                </c:pt>
                <c:pt idx="60">
                  <c:v>1.782999999999987</c:v>
                </c:pt>
                <c:pt idx="61">
                  <c:v>1.7789999999999964</c:v>
                </c:pt>
                <c:pt idx="62">
                  <c:v>1.7740000000000009</c:v>
                </c:pt>
                <c:pt idx="63">
                  <c:v>1.7690000000000055</c:v>
                </c:pt>
                <c:pt idx="64">
                  <c:v>1.7650000000000148</c:v>
                </c:pt>
                <c:pt idx="65">
                  <c:v>1.7599999999999909</c:v>
                </c:pt>
                <c:pt idx="66">
                  <c:v>1.7560000000000002</c:v>
                </c:pt>
                <c:pt idx="67">
                  <c:v>1.7510000000000048</c:v>
                </c:pt>
                <c:pt idx="68">
                  <c:v>1.7469999999999857</c:v>
                </c:pt>
                <c:pt idx="69">
                  <c:v>1.7419999999999902</c:v>
                </c:pt>
                <c:pt idx="70">
                  <c:v>1.7379999999999995</c:v>
                </c:pt>
                <c:pt idx="71">
                  <c:v>1.7349999999999852</c:v>
                </c:pt>
                <c:pt idx="72">
                  <c:v>1.7319999999999993</c:v>
                </c:pt>
                <c:pt idx="73">
                  <c:v>1.7299999999999898</c:v>
                </c:pt>
                <c:pt idx="74">
                  <c:v>1.7259999999999991</c:v>
                </c:pt>
                <c:pt idx="75">
                  <c:v>1.7229999999999848</c:v>
                </c:pt>
                <c:pt idx="76">
                  <c:v>1.7199999999999989</c:v>
                </c:pt>
                <c:pt idx="77">
                  <c:v>1.7159999999999798</c:v>
                </c:pt>
                <c:pt idx="78">
                  <c:v>1.7119999999999891</c:v>
                </c:pt>
                <c:pt idx="79">
                  <c:v>1.7089999999999748</c:v>
                </c:pt>
                <c:pt idx="80">
                  <c:v>1.7040000000000077</c:v>
                </c:pt>
              </c:numCache>
            </c:numRef>
          </c:val>
          <c:extLst>
            <c:ext xmlns:c16="http://schemas.microsoft.com/office/drawing/2014/chart" uri="{C3380CC4-5D6E-409C-BE32-E72D297353CC}">
              <c16:uniqueId val="{00000013-E3B7-E145-B87E-1047E0B04546}"/>
            </c:ext>
          </c:extLst>
        </c:ser>
        <c:dLbls>
          <c:showLegendKey val="0"/>
          <c:showVal val="0"/>
          <c:showCatName val="0"/>
          <c:showSerName val="0"/>
          <c:showPercent val="0"/>
          <c:showBubbleSize val="0"/>
        </c:dLbls>
        <c:axId val="547771776"/>
        <c:axId val="532868272"/>
      </c:areaChart>
      <c:lineChart>
        <c:grouping val="standard"/>
        <c:varyColors val="0"/>
        <c:ser>
          <c:idx val="0"/>
          <c:order val="9"/>
          <c:tx>
            <c:v>P50</c:v>
          </c:tx>
          <c:spPr>
            <a:ln w="19050" cap="rnd" cmpd="sng">
              <a:solidFill>
                <a:schemeClr val="bg1"/>
              </a:solidFill>
              <a:prstDash val="solid"/>
              <a:round/>
            </a:ln>
            <a:effectLst/>
          </c:spPr>
          <c:marker>
            <c:symbol val="none"/>
          </c:marker>
          <c:cat>
            <c:numRef>
              <c:f>referenties_jongens!$A$2:$A$82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referenties_jongens!$J$2:$J$82</c:f>
              <c:numCache>
                <c:formatCode>General</c:formatCode>
                <c:ptCount val="81"/>
                <c:pt idx="0">
                  <c:v>143.71</c:v>
                </c:pt>
                <c:pt idx="1">
                  <c:v>144.208</c:v>
                </c:pt>
                <c:pt idx="2">
                  <c:v>144.70599999999999</c:v>
                </c:pt>
                <c:pt idx="3">
                  <c:v>145.20400000000001</c:v>
                </c:pt>
                <c:pt idx="4">
                  <c:v>145.702</c:v>
                </c:pt>
                <c:pt idx="5">
                  <c:v>146.19999999999999</c:v>
                </c:pt>
                <c:pt idx="6">
                  <c:v>146.75</c:v>
                </c:pt>
                <c:pt idx="7">
                  <c:v>147.30000000000001</c:v>
                </c:pt>
                <c:pt idx="8">
                  <c:v>147.85</c:v>
                </c:pt>
                <c:pt idx="9">
                  <c:v>148.4</c:v>
                </c:pt>
                <c:pt idx="10">
                  <c:v>148.94999999999999</c:v>
                </c:pt>
                <c:pt idx="11">
                  <c:v>149.55600000000001</c:v>
                </c:pt>
                <c:pt idx="12">
                  <c:v>150.16200000000001</c:v>
                </c:pt>
                <c:pt idx="13">
                  <c:v>150.768</c:v>
                </c:pt>
                <c:pt idx="14">
                  <c:v>151.374</c:v>
                </c:pt>
                <c:pt idx="15">
                  <c:v>151.97999999999999</c:v>
                </c:pt>
                <c:pt idx="16">
                  <c:v>152.63200000000001</c:v>
                </c:pt>
                <c:pt idx="17">
                  <c:v>153.28399999999999</c:v>
                </c:pt>
                <c:pt idx="18">
                  <c:v>153.93600000000001</c:v>
                </c:pt>
                <c:pt idx="19">
                  <c:v>154.58799999999999</c:v>
                </c:pt>
                <c:pt idx="20">
                  <c:v>155.24</c:v>
                </c:pt>
                <c:pt idx="21">
                  <c:v>155.9</c:v>
                </c:pt>
                <c:pt idx="22">
                  <c:v>156.56</c:v>
                </c:pt>
                <c:pt idx="23">
                  <c:v>157.22</c:v>
                </c:pt>
                <c:pt idx="24">
                  <c:v>157.88</c:v>
                </c:pt>
                <c:pt idx="25">
                  <c:v>158.54</c:v>
                </c:pt>
                <c:pt idx="26">
                  <c:v>159.184</c:v>
                </c:pt>
                <c:pt idx="27">
                  <c:v>159.828</c:v>
                </c:pt>
                <c:pt idx="28">
                  <c:v>160.47200000000001</c:v>
                </c:pt>
                <c:pt idx="29">
                  <c:v>161.11600000000001</c:v>
                </c:pt>
                <c:pt idx="30">
                  <c:v>161.76</c:v>
                </c:pt>
                <c:pt idx="31">
                  <c:v>162.41999999999999</c:v>
                </c:pt>
                <c:pt idx="32">
                  <c:v>163.08000000000001</c:v>
                </c:pt>
                <c:pt idx="33">
                  <c:v>163.74</c:v>
                </c:pt>
                <c:pt idx="34">
                  <c:v>164.4</c:v>
                </c:pt>
                <c:pt idx="35">
                  <c:v>165.06</c:v>
                </c:pt>
                <c:pt idx="36">
                  <c:v>165.75399999999999</c:v>
                </c:pt>
                <c:pt idx="37">
                  <c:v>166.44800000000001</c:v>
                </c:pt>
                <c:pt idx="38">
                  <c:v>167.142</c:v>
                </c:pt>
                <c:pt idx="39">
                  <c:v>167.83600000000001</c:v>
                </c:pt>
                <c:pt idx="40">
                  <c:v>168.53</c:v>
                </c:pt>
                <c:pt idx="41">
                  <c:v>169.23400000000001</c:v>
                </c:pt>
                <c:pt idx="42">
                  <c:v>169.93799999999999</c:v>
                </c:pt>
                <c:pt idx="43">
                  <c:v>170.642</c:v>
                </c:pt>
                <c:pt idx="44">
                  <c:v>171.346</c:v>
                </c:pt>
                <c:pt idx="45">
                  <c:v>172.05</c:v>
                </c:pt>
                <c:pt idx="46">
                  <c:v>172.68799999999999</c:v>
                </c:pt>
                <c:pt idx="47">
                  <c:v>173.32599999999999</c:v>
                </c:pt>
                <c:pt idx="48">
                  <c:v>173.964</c:v>
                </c:pt>
                <c:pt idx="49">
                  <c:v>174.602</c:v>
                </c:pt>
                <c:pt idx="50">
                  <c:v>175.24</c:v>
                </c:pt>
                <c:pt idx="51">
                  <c:v>175.71</c:v>
                </c:pt>
                <c:pt idx="52">
                  <c:v>176.18</c:v>
                </c:pt>
                <c:pt idx="53">
                  <c:v>176.65</c:v>
                </c:pt>
                <c:pt idx="54">
                  <c:v>177.12</c:v>
                </c:pt>
                <c:pt idx="55">
                  <c:v>177.59</c:v>
                </c:pt>
                <c:pt idx="56">
                  <c:v>177.892</c:v>
                </c:pt>
                <c:pt idx="57">
                  <c:v>178.19399999999999</c:v>
                </c:pt>
                <c:pt idx="58">
                  <c:v>178.49600000000001</c:v>
                </c:pt>
                <c:pt idx="59">
                  <c:v>178.798</c:v>
                </c:pt>
                <c:pt idx="60">
                  <c:v>179.1</c:v>
                </c:pt>
                <c:pt idx="61">
                  <c:v>179.31200000000001</c:v>
                </c:pt>
                <c:pt idx="62">
                  <c:v>179.524</c:v>
                </c:pt>
                <c:pt idx="63">
                  <c:v>179.73599999999999</c:v>
                </c:pt>
                <c:pt idx="64">
                  <c:v>179.94800000000001</c:v>
                </c:pt>
                <c:pt idx="65">
                  <c:v>180.16</c:v>
                </c:pt>
                <c:pt idx="66">
                  <c:v>180.32599999999999</c:v>
                </c:pt>
                <c:pt idx="67">
                  <c:v>180.49199999999999</c:v>
                </c:pt>
                <c:pt idx="68">
                  <c:v>180.65799999999999</c:v>
                </c:pt>
                <c:pt idx="69">
                  <c:v>180.82400000000001</c:v>
                </c:pt>
                <c:pt idx="70">
                  <c:v>180.99</c:v>
                </c:pt>
                <c:pt idx="71">
                  <c:v>181.13200000000001</c:v>
                </c:pt>
                <c:pt idx="72">
                  <c:v>181.274</c:v>
                </c:pt>
                <c:pt idx="73">
                  <c:v>181.416</c:v>
                </c:pt>
                <c:pt idx="74">
                  <c:v>181.55799999999999</c:v>
                </c:pt>
                <c:pt idx="75">
                  <c:v>181.7</c:v>
                </c:pt>
                <c:pt idx="76">
                  <c:v>181.846</c:v>
                </c:pt>
                <c:pt idx="77">
                  <c:v>181.99199999999999</c:v>
                </c:pt>
                <c:pt idx="78">
                  <c:v>182.13800000000001</c:v>
                </c:pt>
                <c:pt idx="79">
                  <c:v>182.28399999999999</c:v>
                </c:pt>
                <c:pt idx="80">
                  <c:v>182.43</c:v>
                </c:pt>
              </c:numCache>
            </c:numRef>
          </c:val>
          <c:smooth val="0"/>
          <c:extLst>
            <c:ext xmlns:c16="http://schemas.microsoft.com/office/drawing/2014/chart" uri="{C3380CC4-5D6E-409C-BE32-E72D297353CC}">
              <c16:uniqueId val="{00000008-E3B7-E145-B87E-1047E0B04546}"/>
            </c:ext>
          </c:extLst>
        </c:ser>
        <c:ser>
          <c:idx val="1"/>
          <c:order val="10"/>
          <c:spPr>
            <a:ln w="19050" cap="rnd" cmpd="sng">
              <a:solidFill>
                <a:schemeClr val="bg1"/>
              </a:solidFill>
              <a:round/>
            </a:ln>
            <a:effectLst/>
          </c:spPr>
          <c:marker>
            <c:symbol val="none"/>
          </c:marker>
          <c:val>
            <c:numRef>
              <c:f>referenties_jongens!$H$2:$H$82</c:f>
              <c:numCache>
                <c:formatCode>General</c:formatCode>
                <c:ptCount val="81"/>
                <c:pt idx="0">
                  <c:v>139.28</c:v>
                </c:pt>
                <c:pt idx="1">
                  <c:v>139.751</c:v>
                </c:pt>
                <c:pt idx="2">
                  <c:v>140.22200000000001</c:v>
                </c:pt>
                <c:pt idx="3">
                  <c:v>140.69300000000001</c:v>
                </c:pt>
                <c:pt idx="4">
                  <c:v>141.16399999999999</c:v>
                </c:pt>
                <c:pt idx="5">
                  <c:v>141.63399999999999</c:v>
                </c:pt>
                <c:pt idx="6">
                  <c:v>142.149</c:v>
                </c:pt>
                <c:pt idx="7">
                  <c:v>142.66399999999999</c:v>
                </c:pt>
                <c:pt idx="8">
                  <c:v>143.179</c:v>
                </c:pt>
                <c:pt idx="9">
                  <c:v>143.69399999999999</c:v>
                </c:pt>
                <c:pt idx="10">
                  <c:v>144.208</c:v>
                </c:pt>
                <c:pt idx="11">
                  <c:v>144.77699999999999</c:v>
                </c:pt>
                <c:pt idx="12">
                  <c:v>145.345</c:v>
                </c:pt>
                <c:pt idx="13">
                  <c:v>145.91300000000001</c:v>
                </c:pt>
                <c:pt idx="14">
                  <c:v>146.48099999999999</c:v>
                </c:pt>
                <c:pt idx="15">
                  <c:v>147.04900000000001</c:v>
                </c:pt>
                <c:pt idx="16">
                  <c:v>147.65799999999999</c:v>
                </c:pt>
                <c:pt idx="17">
                  <c:v>148.26599999999999</c:v>
                </c:pt>
                <c:pt idx="18">
                  <c:v>148.87299999999999</c:v>
                </c:pt>
                <c:pt idx="19">
                  <c:v>149.48099999999999</c:v>
                </c:pt>
                <c:pt idx="20">
                  <c:v>150.08799999999999</c:v>
                </c:pt>
                <c:pt idx="21">
                  <c:v>150.708</c:v>
                </c:pt>
                <c:pt idx="22">
                  <c:v>151.327</c:v>
                </c:pt>
                <c:pt idx="23">
                  <c:v>151.94499999999999</c:v>
                </c:pt>
                <c:pt idx="24">
                  <c:v>152.56399999999999</c:v>
                </c:pt>
                <c:pt idx="25">
                  <c:v>153.18299999999999</c:v>
                </c:pt>
                <c:pt idx="26">
                  <c:v>153.79400000000001</c:v>
                </c:pt>
                <c:pt idx="27">
                  <c:v>154.40600000000001</c:v>
                </c:pt>
                <c:pt idx="28">
                  <c:v>155.017</c:v>
                </c:pt>
                <c:pt idx="29">
                  <c:v>155.62799999999999</c:v>
                </c:pt>
                <c:pt idx="30">
                  <c:v>156.239</c:v>
                </c:pt>
                <c:pt idx="31">
                  <c:v>156.881</c:v>
                </c:pt>
                <c:pt idx="32">
                  <c:v>157.523</c:v>
                </c:pt>
                <c:pt idx="33">
                  <c:v>158.16499999999999</c:v>
                </c:pt>
                <c:pt idx="34">
                  <c:v>158.80699999999999</c:v>
                </c:pt>
                <c:pt idx="35">
                  <c:v>159.44900000000001</c:v>
                </c:pt>
                <c:pt idx="36">
                  <c:v>160.142</c:v>
                </c:pt>
                <c:pt idx="37">
                  <c:v>160.83500000000001</c:v>
                </c:pt>
                <c:pt idx="38">
                  <c:v>161.52799999999999</c:v>
                </c:pt>
                <c:pt idx="39">
                  <c:v>162.221</c:v>
                </c:pt>
                <c:pt idx="40">
                  <c:v>162.91499999999999</c:v>
                </c:pt>
                <c:pt idx="41">
                  <c:v>163.63900000000001</c:v>
                </c:pt>
                <c:pt idx="42">
                  <c:v>164.363</c:v>
                </c:pt>
                <c:pt idx="43">
                  <c:v>165.08699999999999</c:v>
                </c:pt>
                <c:pt idx="44">
                  <c:v>165.81200000000001</c:v>
                </c:pt>
                <c:pt idx="45">
                  <c:v>166.53800000000001</c:v>
                </c:pt>
                <c:pt idx="46">
                  <c:v>167.209</c:v>
                </c:pt>
                <c:pt idx="47">
                  <c:v>167.88</c:v>
                </c:pt>
                <c:pt idx="48">
                  <c:v>168.55199999999999</c:v>
                </c:pt>
                <c:pt idx="49">
                  <c:v>169.22499999999999</c:v>
                </c:pt>
                <c:pt idx="50">
                  <c:v>169.89699999999999</c:v>
                </c:pt>
                <c:pt idx="51">
                  <c:v>170.39599999999999</c:v>
                </c:pt>
                <c:pt idx="52">
                  <c:v>170.89400000000001</c:v>
                </c:pt>
                <c:pt idx="53">
                  <c:v>171.393</c:v>
                </c:pt>
                <c:pt idx="54">
                  <c:v>171.892</c:v>
                </c:pt>
                <c:pt idx="55">
                  <c:v>172.39099999999999</c:v>
                </c:pt>
                <c:pt idx="56">
                  <c:v>172.71299999999999</c:v>
                </c:pt>
                <c:pt idx="57">
                  <c:v>173.035</c:v>
                </c:pt>
                <c:pt idx="58">
                  <c:v>173.358</c:v>
                </c:pt>
                <c:pt idx="59">
                  <c:v>173.68</c:v>
                </c:pt>
                <c:pt idx="60">
                  <c:v>174.00200000000001</c:v>
                </c:pt>
                <c:pt idx="61">
                  <c:v>174.22800000000001</c:v>
                </c:pt>
                <c:pt idx="62">
                  <c:v>174.453</c:v>
                </c:pt>
                <c:pt idx="63">
                  <c:v>174.678</c:v>
                </c:pt>
                <c:pt idx="64">
                  <c:v>174.904</c:v>
                </c:pt>
                <c:pt idx="65">
                  <c:v>175.12899999999999</c:v>
                </c:pt>
                <c:pt idx="66">
                  <c:v>175.30799999999999</c:v>
                </c:pt>
                <c:pt idx="67">
                  <c:v>175.48599999999999</c:v>
                </c:pt>
                <c:pt idx="68">
                  <c:v>175.66499999999999</c:v>
                </c:pt>
                <c:pt idx="69">
                  <c:v>175.84299999999999</c:v>
                </c:pt>
                <c:pt idx="70">
                  <c:v>176.02199999999999</c:v>
                </c:pt>
                <c:pt idx="71">
                  <c:v>176.172</c:v>
                </c:pt>
                <c:pt idx="72">
                  <c:v>176.322</c:v>
                </c:pt>
                <c:pt idx="73">
                  <c:v>176.47300000000001</c:v>
                </c:pt>
                <c:pt idx="74">
                  <c:v>176.62299999999999</c:v>
                </c:pt>
                <c:pt idx="75">
                  <c:v>176.773</c:v>
                </c:pt>
                <c:pt idx="76">
                  <c:v>176.93</c:v>
                </c:pt>
                <c:pt idx="77">
                  <c:v>177.08699999999999</c:v>
                </c:pt>
                <c:pt idx="78">
                  <c:v>177.244</c:v>
                </c:pt>
                <c:pt idx="79">
                  <c:v>177.4</c:v>
                </c:pt>
                <c:pt idx="80">
                  <c:v>177.55699999999999</c:v>
                </c:pt>
              </c:numCache>
            </c:numRef>
          </c:val>
          <c:smooth val="0"/>
          <c:extLst>
            <c:ext xmlns:c16="http://schemas.microsoft.com/office/drawing/2014/chart" uri="{C3380CC4-5D6E-409C-BE32-E72D297353CC}">
              <c16:uniqueId val="{00000009-E3B7-E145-B87E-1047E0B04546}"/>
            </c:ext>
          </c:extLst>
        </c:ser>
        <c:ser>
          <c:idx val="5"/>
          <c:order val="11"/>
          <c:tx>
            <c:v>P75</c:v>
          </c:tx>
          <c:spPr>
            <a:ln w="19050" cap="rnd">
              <a:solidFill>
                <a:schemeClr val="bg1"/>
              </a:solidFill>
              <a:round/>
            </a:ln>
            <a:effectLst/>
          </c:spPr>
          <c:marker>
            <c:symbol val="none"/>
          </c:marker>
          <c:val>
            <c:numRef>
              <c:f>referenties_jongens!$L$2:$L$82</c:f>
              <c:numCache>
                <c:formatCode>General</c:formatCode>
                <c:ptCount val="81"/>
                <c:pt idx="0">
                  <c:v>148.13999999999999</c:v>
                </c:pt>
                <c:pt idx="1">
                  <c:v>148.66499999999999</c:v>
                </c:pt>
                <c:pt idx="2">
                  <c:v>149.19</c:v>
                </c:pt>
                <c:pt idx="3">
                  <c:v>149.715</c:v>
                </c:pt>
                <c:pt idx="4">
                  <c:v>150.24</c:v>
                </c:pt>
                <c:pt idx="5">
                  <c:v>150.76599999999999</c:v>
                </c:pt>
                <c:pt idx="6">
                  <c:v>151.351</c:v>
                </c:pt>
                <c:pt idx="7">
                  <c:v>151.93600000000001</c:v>
                </c:pt>
                <c:pt idx="8">
                  <c:v>152.52099999999999</c:v>
                </c:pt>
                <c:pt idx="9">
                  <c:v>153.10599999999999</c:v>
                </c:pt>
                <c:pt idx="10">
                  <c:v>153.69200000000001</c:v>
                </c:pt>
                <c:pt idx="11">
                  <c:v>154.33500000000001</c:v>
                </c:pt>
                <c:pt idx="12">
                  <c:v>154.97900000000001</c:v>
                </c:pt>
                <c:pt idx="13">
                  <c:v>155.62299999999999</c:v>
                </c:pt>
                <c:pt idx="14">
                  <c:v>156.267</c:v>
                </c:pt>
                <c:pt idx="15">
                  <c:v>156.911</c:v>
                </c:pt>
                <c:pt idx="16">
                  <c:v>157.60599999999999</c:v>
                </c:pt>
                <c:pt idx="17">
                  <c:v>158.30199999999999</c:v>
                </c:pt>
                <c:pt idx="18">
                  <c:v>158.999</c:v>
                </c:pt>
                <c:pt idx="19">
                  <c:v>159.69499999999999</c:v>
                </c:pt>
                <c:pt idx="20">
                  <c:v>160.392</c:v>
                </c:pt>
                <c:pt idx="21">
                  <c:v>161.09200000000001</c:v>
                </c:pt>
                <c:pt idx="22">
                  <c:v>161.79300000000001</c:v>
                </c:pt>
                <c:pt idx="23">
                  <c:v>162.495</c:v>
                </c:pt>
                <c:pt idx="24">
                  <c:v>163.196</c:v>
                </c:pt>
                <c:pt idx="25">
                  <c:v>163.89699999999999</c:v>
                </c:pt>
                <c:pt idx="26">
                  <c:v>164.57400000000001</c:v>
                </c:pt>
                <c:pt idx="27">
                  <c:v>165.25</c:v>
                </c:pt>
                <c:pt idx="28">
                  <c:v>165.92699999999999</c:v>
                </c:pt>
                <c:pt idx="29">
                  <c:v>166.60400000000001</c:v>
                </c:pt>
                <c:pt idx="30">
                  <c:v>167.28100000000001</c:v>
                </c:pt>
                <c:pt idx="31">
                  <c:v>167.959</c:v>
                </c:pt>
                <c:pt idx="32">
                  <c:v>168.637</c:v>
                </c:pt>
                <c:pt idx="33">
                  <c:v>169.315</c:v>
                </c:pt>
                <c:pt idx="34">
                  <c:v>169.99299999999999</c:v>
                </c:pt>
                <c:pt idx="35">
                  <c:v>170.67099999999999</c:v>
                </c:pt>
                <c:pt idx="36">
                  <c:v>171.36600000000001</c:v>
                </c:pt>
                <c:pt idx="37">
                  <c:v>172.06100000000001</c:v>
                </c:pt>
                <c:pt idx="38">
                  <c:v>172.756</c:v>
                </c:pt>
                <c:pt idx="39">
                  <c:v>173.45099999999999</c:v>
                </c:pt>
                <c:pt idx="40">
                  <c:v>174.14500000000001</c:v>
                </c:pt>
                <c:pt idx="41">
                  <c:v>174.82900000000001</c:v>
                </c:pt>
                <c:pt idx="42">
                  <c:v>175.51300000000001</c:v>
                </c:pt>
                <c:pt idx="43">
                  <c:v>176.197</c:v>
                </c:pt>
                <c:pt idx="44">
                  <c:v>176.88</c:v>
                </c:pt>
                <c:pt idx="45">
                  <c:v>177.56200000000001</c:v>
                </c:pt>
                <c:pt idx="46">
                  <c:v>178.167</c:v>
                </c:pt>
                <c:pt idx="47">
                  <c:v>178.77199999999999</c:v>
                </c:pt>
                <c:pt idx="48">
                  <c:v>179.376</c:v>
                </c:pt>
                <c:pt idx="49">
                  <c:v>179.97900000000001</c:v>
                </c:pt>
                <c:pt idx="50">
                  <c:v>180.583</c:v>
                </c:pt>
                <c:pt idx="51">
                  <c:v>181.024</c:v>
                </c:pt>
                <c:pt idx="52">
                  <c:v>181.46600000000001</c:v>
                </c:pt>
                <c:pt idx="53">
                  <c:v>181.90700000000001</c:v>
                </c:pt>
                <c:pt idx="54">
                  <c:v>182.34800000000001</c:v>
                </c:pt>
                <c:pt idx="55">
                  <c:v>182.78899999999999</c:v>
                </c:pt>
                <c:pt idx="56">
                  <c:v>183.071</c:v>
                </c:pt>
                <c:pt idx="57">
                  <c:v>183.35300000000001</c:v>
                </c:pt>
                <c:pt idx="58">
                  <c:v>183.63399999999999</c:v>
                </c:pt>
                <c:pt idx="59">
                  <c:v>183.916</c:v>
                </c:pt>
                <c:pt idx="60">
                  <c:v>184.19800000000001</c:v>
                </c:pt>
                <c:pt idx="61">
                  <c:v>184.39599999999999</c:v>
                </c:pt>
                <c:pt idx="62">
                  <c:v>184.595</c:v>
                </c:pt>
                <c:pt idx="63">
                  <c:v>184.79400000000001</c:v>
                </c:pt>
                <c:pt idx="64">
                  <c:v>184.99199999999999</c:v>
                </c:pt>
                <c:pt idx="65">
                  <c:v>185.191</c:v>
                </c:pt>
                <c:pt idx="66">
                  <c:v>185.34399999999999</c:v>
                </c:pt>
                <c:pt idx="67">
                  <c:v>185.49799999999999</c:v>
                </c:pt>
                <c:pt idx="68">
                  <c:v>185.65100000000001</c:v>
                </c:pt>
                <c:pt idx="69">
                  <c:v>185.80500000000001</c:v>
                </c:pt>
                <c:pt idx="70">
                  <c:v>185.958</c:v>
                </c:pt>
                <c:pt idx="71">
                  <c:v>186.09200000000001</c:v>
                </c:pt>
                <c:pt idx="72">
                  <c:v>186.226</c:v>
                </c:pt>
                <c:pt idx="73">
                  <c:v>186.35900000000001</c:v>
                </c:pt>
                <c:pt idx="74">
                  <c:v>186.49299999999999</c:v>
                </c:pt>
                <c:pt idx="75">
                  <c:v>186.62700000000001</c:v>
                </c:pt>
                <c:pt idx="76">
                  <c:v>186.762</c:v>
                </c:pt>
                <c:pt idx="77">
                  <c:v>186.89699999999999</c:v>
                </c:pt>
                <c:pt idx="78">
                  <c:v>187.03200000000001</c:v>
                </c:pt>
                <c:pt idx="79">
                  <c:v>187.16800000000001</c:v>
                </c:pt>
                <c:pt idx="80">
                  <c:v>187.303</c:v>
                </c:pt>
              </c:numCache>
            </c:numRef>
          </c:val>
          <c:smooth val="0"/>
          <c:extLst>
            <c:ext xmlns:c16="http://schemas.microsoft.com/office/drawing/2014/chart" uri="{C3380CC4-5D6E-409C-BE32-E72D297353CC}">
              <c16:uniqueId val="{0000000D-E3B7-E145-B87E-1047E0B04546}"/>
            </c:ext>
          </c:extLst>
        </c:ser>
        <c:ser>
          <c:idx val="6"/>
          <c:order val="12"/>
          <c:tx>
            <c:v>P90</c:v>
          </c:tx>
          <c:spPr>
            <a:ln w="19050" cap="rnd">
              <a:solidFill>
                <a:schemeClr val="bg1"/>
              </a:solidFill>
              <a:round/>
            </a:ln>
            <a:effectLst/>
          </c:spPr>
          <c:marker>
            <c:symbol val="none"/>
          </c:marker>
          <c:val>
            <c:numRef>
              <c:f>referenties_jongens!$N$2:$N$82</c:f>
              <c:numCache>
                <c:formatCode>General</c:formatCode>
                <c:ptCount val="81"/>
                <c:pt idx="0">
                  <c:v>152.12700000000001</c:v>
                </c:pt>
                <c:pt idx="1">
                  <c:v>152.67599999999999</c:v>
                </c:pt>
                <c:pt idx="2">
                  <c:v>153.22499999999999</c:v>
                </c:pt>
                <c:pt idx="3">
                  <c:v>153.77500000000001</c:v>
                </c:pt>
                <c:pt idx="4">
                  <c:v>154.32499999999999</c:v>
                </c:pt>
                <c:pt idx="5">
                  <c:v>154.875</c:v>
                </c:pt>
                <c:pt idx="6">
                  <c:v>155.49100000000001</c:v>
                </c:pt>
                <c:pt idx="7">
                  <c:v>156.108</c:v>
                </c:pt>
                <c:pt idx="8">
                  <c:v>156.72499999999999</c:v>
                </c:pt>
                <c:pt idx="9">
                  <c:v>157.34200000000001</c:v>
                </c:pt>
                <c:pt idx="10">
                  <c:v>157.96</c:v>
                </c:pt>
                <c:pt idx="11">
                  <c:v>158.637</c:v>
                </c:pt>
                <c:pt idx="12">
                  <c:v>159.31399999999999</c:v>
                </c:pt>
                <c:pt idx="13">
                  <c:v>159.99199999999999</c:v>
                </c:pt>
                <c:pt idx="14">
                  <c:v>160.66999999999999</c:v>
                </c:pt>
                <c:pt idx="15">
                  <c:v>161.34800000000001</c:v>
                </c:pt>
                <c:pt idx="16">
                  <c:v>162.084</c:v>
                </c:pt>
                <c:pt idx="17">
                  <c:v>162.81899999999999</c:v>
                </c:pt>
                <c:pt idx="18">
                  <c:v>163.55500000000001</c:v>
                </c:pt>
                <c:pt idx="19">
                  <c:v>164.292</c:v>
                </c:pt>
                <c:pt idx="20">
                  <c:v>165.02799999999999</c:v>
                </c:pt>
                <c:pt idx="21">
                  <c:v>165.76599999999999</c:v>
                </c:pt>
                <c:pt idx="22">
                  <c:v>166.50399999999999</c:v>
                </c:pt>
                <c:pt idx="23">
                  <c:v>167.24199999999999</c:v>
                </c:pt>
                <c:pt idx="24">
                  <c:v>167.98</c:v>
                </c:pt>
                <c:pt idx="25">
                  <c:v>168.71899999999999</c:v>
                </c:pt>
                <c:pt idx="26">
                  <c:v>169.42500000000001</c:v>
                </c:pt>
                <c:pt idx="27">
                  <c:v>170.131</c:v>
                </c:pt>
                <c:pt idx="28">
                  <c:v>170.83699999999999</c:v>
                </c:pt>
                <c:pt idx="29">
                  <c:v>171.54300000000001</c:v>
                </c:pt>
                <c:pt idx="30">
                  <c:v>172.25</c:v>
                </c:pt>
                <c:pt idx="31">
                  <c:v>172.94399999999999</c:v>
                </c:pt>
                <c:pt idx="32">
                  <c:v>173.63800000000001</c:v>
                </c:pt>
                <c:pt idx="33">
                  <c:v>174.333</c:v>
                </c:pt>
                <c:pt idx="34">
                  <c:v>175.02699999999999</c:v>
                </c:pt>
                <c:pt idx="35">
                  <c:v>175.721</c:v>
                </c:pt>
                <c:pt idx="36">
                  <c:v>176.41800000000001</c:v>
                </c:pt>
                <c:pt idx="37">
                  <c:v>177.114</c:v>
                </c:pt>
                <c:pt idx="38">
                  <c:v>177.809</c:v>
                </c:pt>
                <c:pt idx="39">
                  <c:v>178.50399999999999</c:v>
                </c:pt>
                <c:pt idx="40">
                  <c:v>179.19900000000001</c:v>
                </c:pt>
                <c:pt idx="41">
                  <c:v>179.86600000000001</c:v>
                </c:pt>
                <c:pt idx="42">
                  <c:v>180.53100000000001</c:v>
                </c:pt>
                <c:pt idx="43">
                  <c:v>181.196</c:v>
                </c:pt>
                <c:pt idx="44">
                  <c:v>181.86</c:v>
                </c:pt>
                <c:pt idx="45">
                  <c:v>182.523</c:v>
                </c:pt>
                <c:pt idx="46">
                  <c:v>183.09800000000001</c:v>
                </c:pt>
                <c:pt idx="47">
                  <c:v>183.673</c:v>
                </c:pt>
                <c:pt idx="48">
                  <c:v>184.24600000000001</c:v>
                </c:pt>
                <c:pt idx="49">
                  <c:v>184.81899999999999</c:v>
                </c:pt>
                <c:pt idx="50">
                  <c:v>185.39099999999999</c:v>
                </c:pt>
                <c:pt idx="51">
                  <c:v>185.80699999999999</c:v>
                </c:pt>
                <c:pt idx="52">
                  <c:v>186.22300000000001</c:v>
                </c:pt>
                <c:pt idx="53">
                  <c:v>186.63800000000001</c:v>
                </c:pt>
                <c:pt idx="54">
                  <c:v>187.053</c:v>
                </c:pt>
                <c:pt idx="55">
                  <c:v>187.46700000000001</c:v>
                </c:pt>
                <c:pt idx="56">
                  <c:v>187.732</c:v>
                </c:pt>
                <c:pt idx="57">
                  <c:v>187.995</c:v>
                </c:pt>
                <c:pt idx="58">
                  <c:v>188.25899999999999</c:v>
                </c:pt>
                <c:pt idx="59">
                  <c:v>188.523</c:v>
                </c:pt>
                <c:pt idx="60">
                  <c:v>188.786</c:v>
                </c:pt>
                <c:pt idx="61">
                  <c:v>188.97300000000001</c:v>
                </c:pt>
                <c:pt idx="62">
                  <c:v>189.15899999999999</c:v>
                </c:pt>
                <c:pt idx="63">
                  <c:v>189.346</c:v>
                </c:pt>
                <c:pt idx="64">
                  <c:v>189.53200000000001</c:v>
                </c:pt>
                <c:pt idx="65">
                  <c:v>189.71899999999999</c:v>
                </c:pt>
                <c:pt idx="66">
                  <c:v>189.86099999999999</c:v>
                </c:pt>
                <c:pt idx="67">
                  <c:v>190.00299999999999</c:v>
                </c:pt>
                <c:pt idx="68">
                  <c:v>190.14599999999999</c:v>
                </c:pt>
                <c:pt idx="69">
                  <c:v>190.28800000000001</c:v>
                </c:pt>
                <c:pt idx="70">
                  <c:v>190.43</c:v>
                </c:pt>
                <c:pt idx="71">
                  <c:v>190.55600000000001</c:v>
                </c:pt>
                <c:pt idx="72">
                  <c:v>190.68299999999999</c:v>
                </c:pt>
                <c:pt idx="73">
                  <c:v>190.809</c:v>
                </c:pt>
                <c:pt idx="74">
                  <c:v>190.935</c:v>
                </c:pt>
                <c:pt idx="75">
                  <c:v>191.06100000000001</c:v>
                </c:pt>
                <c:pt idx="76">
                  <c:v>191.18600000000001</c:v>
                </c:pt>
                <c:pt idx="77">
                  <c:v>191.31200000000001</c:v>
                </c:pt>
                <c:pt idx="78">
                  <c:v>191.43700000000001</c:v>
                </c:pt>
                <c:pt idx="79">
                  <c:v>191.56299999999999</c:v>
                </c:pt>
                <c:pt idx="80">
                  <c:v>191.68799999999999</c:v>
                </c:pt>
              </c:numCache>
            </c:numRef>
          </c:val>
          <c:smooth val="0"/>
          <c:extLst>
            <c:ext xmlns:c16="http://schemas.microsoft.com/office/drawing/2014/chart" uri="{C3380CC4-5D6E-409C-BE32-E72D297353CC}">
              <c16:uniqueId val="{0000000E-E3B7-E145-B87E-1047E0B04546}"/>
            </c:ext>
          </c:extLst>
        </c:ser>
        <c:ser>
          <c:idx val="8"/>
          <c:order val="13"/>
          <c:tx>
            <c:v>P95</c:v>
          </c:tx>
          <c:spPr>
            <a:ln w="19050" cap="rnd">
              <a:solidFill>
                <a:schemeClr val="bg1"/>
              </a:solidFill>
              <a:round/>
            </a:ln>
            <a:effectLst/>
          </c:spPr>
          <c:marker>
            <c:symbol val="none"/>
          </c:marker>
          <c:val>
            <c:numRef>
              <c:f>referenties_jongens!$P$2:$P$82</c:f>
              <c:numCache>
                <c:formatCode>General</c:formatCode>
                <c:ptCount val="81"/>
                <c:pt idx="0">
                  <c:v>154.51300000000001</c:v>
                </c:pt>
                <c:pt idx="1">
                  <c:v>155.077</c:v>
                </c:pt>
                <c:pt idx="2">
                  <c:v>155.64099999999999</c:v>
                </c:pt>
                <c:pt idx="3">
                  <c:v>156.20500000000001</c:v>
                </c:pt>
                <c:pt idx="4">
                  <c:v>156.76900000000001</c:v>
                </c:pt>
                <c:pt idx="5">
                  <c:v>157.334</c:v>
                </c:pt>
                <c:pt idx="6">
                  <c:v>157.96899999999999</c:v>
                </c:pt>
                <c:pt idx="7">
                  <c:v>158.60499999999999</c:v>
                </c:pt>
                <c:pt idx="8">
                  <c:v>159.24100000000001</c:v>
                </c:pt>
                <c:pt idx="9">
                  <c:v>159.87700000000001</c:v>
                </c:pt>
                <c:pt idx="10">
                  <c:v>160.51400000000001</c:v>
                </c:pt>
                <c:pt idx="11">
                  <c:v>161.21100000000001</c:v>
                </c:pt>
                <c:pt idx="12">
                  <c:v>161.90899999999999</c:v>
                </c:pt>
                <c:pt idx="13">
                  <c:v>162.607</c:v>
                </c:pt>
                <c:pt idx="14">
                  <c:v>163.30600000000001</c:v>
                </c:pt>
                <c:pt idx="15">
                  <c:v>164.00399999999999</c:v>
                </c:pt>
                <c:pt idx="16">
                  <c:v>164.76300000000001</c:v>
                </c:pt>
                <c:pt idx="17">
                  <c:v>165.52199999999999</c:v>
                </c:pt>
                <c:pt idx="18">
                  <c:v>166.28200000000001</c:v>
                </c:pt>
                <c:pt idx="19">
                  <c:v>167.042</c:v>
                </c:pt>
                <c:pt idx="20">
                  <c:v>167.803</c:v>
                </c:pt>
                <c:pt idx="21">
                  <c:v>168.56299999999999</c:v>
                </c:pt>
                <c:pt idx="22">
                  <c:v>169.32300000000001</c:v>
                </c:pt>
                <c:pt idx="23">
                  <c:v>170.083</c:v>
                </c:pt>
                <c:pt idx="24">
                  <c:v>170.84399999999999</c:v>
                </c:pt>
                <c:pt idx="25">
                  <c:v>171.60499999999999</c:v>
                </c:pt>
                <c:pt idx="26">
                  <c:v>172.328</c:v>
                </c:pt>
                <c:pt idx="27">
                  <c:v>173.05199999999999</c:v>
                </c:pt>
                <c:pt idx="28">
                  <c:v>173.77500000000001</c:v>
                </c:pt>
                <c:pt idx="29">
                  <c:v>174.499</c:v>
                </c:pt>
                <c:pt idx="30">
                  <c:v>175.22300000000001</c:v>
                </c:pt>
                <c:pt idx="31">
                  <c:v>175.92699999999999</c:v>
                </c:pt>
                <c:pt idx="32">
                  <c:v>176.63200000000001</c:v>
                </c:pt>
                <c:pt idx="33">
                  <c:v>177.33600000000001</c:v>
                </c:pt>
                <c:pt idx="34">
                  <c:v>178.04</c:v>
                </c:pt>
                <c:pt idx="35">
                  <c:v>178.744</c:v>
                </c:pt>
                <c:pt idx="36">
                  <c:v>179.441</c:v>
                </c:pt>
                <c:pt idx="37">
                  <c:v>180.137</c:v>
                </c:pt>
                <c:pt idx="38">
                  <c:v>180.833</c:v>
                </c:pt>
                <c:pt idx="39">
                  <c:v>181.529</c:v>
                </c:pt>
                <c:pt idx="40">
                  <c:v>182.22399999999999</c:v>
                </c:pt>
                <c:pt idx="41">
                  <c:v>182.87899999999999</c:v>
                </c:pt>
                <c:pt idx="42">
                  <c:v>183.53399999999999</c:v>
                </c:pt>
                <c:pt idx="43">
                  <c:v>184.18799999999999</c:v>
                </c:pt>
                <c:pt idx="44">
                  <c:v>184.84</c:v>
                </c:pt>
                <c:pt idx="45">
                  <c:v>185.49199999999999</c:v>
                </c:pt>
                <c:pt idx="46">
                  <c:v>186.05</c:v>
                </c:pt>
                <c:pt idx="47">
                  <c:v>186.60599999999999</c:v>
                </c:pt>
                <c:pt idx="48">
                  <c:v>187.161</c:v>
                </c:pt>
                <c:pt idx="49">
                  <c:v>187.715</c:v>
                </c:pt>
                <c:pt idx="50">
                  <c:v>188.26900000000001</c:v>
                </c:pt>
                <c:pt idx="51">
                  <c:v>188.67</c:v>
                </c:pt>
                <c:pt idx="52">
                  <c:v>189.07</c:v>
                </c:pt>
                <c:pt idx="53">
                  <c:v>189.47</c:v>
                </c:pt>
                <c:pt idx="54">
                  <c:v>189.869</c:v>
                </c:pt>
                <c:pt idx="55">
                  <c:v>190.268</c:v>
                </c:pt>
                <c:pt idx="56">
                  <c:v>190.52099999999999</c:v>
                </c:pt>
                <c:pt idx="57">
                  <c:v>190.774</c:v>
                </c:pt>
                <c:pt idx="58">
                  <c:v>191.02699999999999</c:v>
                </c:pt>
                <c:pt idx="59">
                  <c:v>191.279</c:v>
                </c:pt>
                <c:pt idx="60">
                  <c:v>191.53200000000001</c:v>
                </c:pt>
                <c:pt idx="61">
                  <c:v>191.71100000000001</c:v>
                </c:pt>
                <c:pt idx="62">
                  <c:v>191.89099999999999</c:v>
                </c:pt>
                <c:pt idx="63">
                  <c:v>192.07</c:v>
                </c:pt>
                <c:pt idx="64">
                  <c:v>192.249</c:v>
                </c:pt>
                <c:pt idx="65">
                  <c:v>192.428</c:v>
                </c:pt>
                <c:pt idx="66">
                  <c:v>192.56399999999999</c:v>
                </c:pt>
                <c:pt idx="67">
                  <c:v>192.7</c:v>
                </c:pt>
                <c:pt idx="68">
                  <c:v>192.83500000000001</c:v>
                </c:pt>
                <c:pt idx="69">
                  <c:v>192.971</c:v>
                </c:pt>
                <c:pt idx="70">
                  <c:v>193.10599999999999</c:v>
                </c:pt>
                <c:pt idx="71">
                  <c:v>193.22800000000001</c:v>
                </c:pt>
                <c:pt idx="72">
                  <c:v>193.35</c:v>
                </c:pt>
                <c:pt idx="73">
                  <c:v>193.471</c:v>
                </c:pt>
                <c:pt idx="74">
                  <c:v>193.59299999999999</c:v>
                </c:pt>
                <c:pt idx="75">
                  <c:v>193.715</c:v>
                </c:pt>
                <c:pt idx="76">
                  <c:v>193.834</c:v>
                </c:pt>
                <c:pt idx="77">
                  <c:v>193.95400000000001</c:v>
                </c:pt>
                <c:pt idx="78">
                  <c:v>194.07400000000001</c:v>
                </c:pt>
                <c:pt idx="79">
                  <c:v>194.19300000000001</c:v>
                </c:pt>
                <c:pt idx="80">
                  <c:v>194.31299999999999</c:v>
                </c:pt>
              </c:numCache>
            </c:numRef>
          </c:val>
          <c:smooth val="0"/>
          <c:extLst>
            <c:ext xmlns:c16="http://schemas.microsoft.com/office/drawing/2014/chart" uri="{C3380CC4-5D6E-409C-BE32-E72D297353CC}">
              <c16:uniqueId val="{00000010-E3B7-E145-B87E-1047E0B04546}"/>
            </c:ext>
          </c:extLst>
        </c:ser>
        <c:ser>
          <c:idx val="10"/>
          <c:order val="14"/>
          <c:tx>
            <c:v>P97</c:v>
          </c:tx>
          <c:spPr>
            <a:ln w="19050" cap="rnd">
              <a:solidFill>
                <a:schemeClr val="bg1"/>
              </a:solidFill>
              <a:round/>
            </a:ln>
            <a:effectLst/>
          </c:spPr>
          <c:marker>
            <c:symbol val="none"/>
          </c:marker>
          <c:val>
            <c:numRef>
              <c:f>referenties_jongens!$R$2:$R$82</c:f>
              <c:numCache>
                <c:formatCode>General</c:formatCode>
                <c:ptCount val="81"/>
                <c:pt idx="0">
                  <c:v>156.06200000000001</c:v>
                </c:pt>
                <c:pt idx="1">
                  <c:v>156.636</c:v>
                </c:pt>
                <c:pt idx="2">
                  <c:v>157.209</c:v>
                </c:pt>
                <c:pt idx="3">
                  <c:v>157.78299999999999</c:v>
                </c:pt>
                <c:pt idx="4">
                  <c:v>158.357</c:v>
                </c:pt>
                <c:pt idx="5">
                  <c:v>158.93100000000001</c:v>
                </c:pt>
                <c:pt idx="6">
                  <c:v>159.57900000000001</c:v>
                </c:pt>
                <c:pt idx="7">
                  <c:v>160.227</c:v>
                </c:pt>
                <c:pt idx="8">
                  <c:v>160.875</c:v>
                </c:pt>
                <c:pt idx="9">
                  <c:v>161.524</c:v>
                </c:pt>
                <c:pt idx="10">
                  <c:v>162.173</c:v>
                </c:pt>
                <c:pt idx="11">
                  <c:v>162.88300000000001</c:v>
                </c:pt>
                <c:pt idx="12">
                  <c:v>163.59399999999999</c:v>
                </c:pt>
                <c:pt idx="13">
                  <c:v>164.30500000000001</c:v>
                </c:pt>
                <c:pt idx="14">
                  <c:v>165.017</c:v>
                </c:pt>
                <c:pt idx="15">
                  <c:v>165.72900000000001</c:v>
                </c:pt>
                <c:pt idx="16">
                  <c:v>166.50299999999999</c:v>
                </c:pt>
                <c:pt idx="17">
                  <c:v>167.27799999999999</c:v>
                </c:pt>
                <c:pt idx="18">
                  <c:v>168.053</c:v>
                </c:pt>
                <c:pt idx="19">
                  <c:v>168.82900000000001</c:v>
                </c:pt>
                <c:pt idx="20">
                  <c:v>169.60499999999999</c:v>
                </c:pt>
                <c:pt idx="21">
                  <c:v>170.37899999999999</c:v>
                </c:pt>
                <c:pt idx="22">
                  <c:v>171.15299999999999</c:v>
                </c:pt>
                <c:pt idx="23">
                  <c:v>171.928</c:v>
                </c:pt>
                <c:pt idx="24">
                  <c:v>172.703</c:v>
                </c:pt>
                <c:pt idx="25">
                  <c:v>173.47900000000001</c:v>
                </c:pt>
                <c:pt idx="26">
                  <c:v>174.21299999999999</c:v>
                </c:pt>
                <c:pt idx="27">
                  <c:v>174.94800000000001</c:v>
                </c:pt>
                <c:pt idx="28">
                  <c:v>175.68299999999999</c:v>
                </c:pt>
                <c:pt idx="29">
                  <c:v>176.41900000000001</c:v>
                </c:pt>
                <c:pt idx="30">
                  <c:v>177.154</c:v>
                </c:pt>
                <c:pt idx="31">
                  <c:v>177.86500000000001</c:v>
                </c:pt>
                <c:pt idx="32">
                  <c:v>178.57499999999999</c:v>
                </c:pt>
                <c:pt idx="33">
                  <c:v>179.286</c:v>
                </c:pt>
                <c:pt idx="34">
                  <c:v>179.99600000000001</c:v>
                </c:pt>
                <c:pt idx="35">
                  <c:v>180.70599999999999</c:v>
                </c:pt>
                <c:pt idx="36">
                  <c:v>181.404</c:v>
                </c:pt>
                <c:pt idx="37">
                  <c:v>182.101</c:v>
                </c:pt>
                <c:pt idx="38">
                  <c:v>182.797</c:v>
                </c:pt>
                <c:pt idx="39">
                  <c:v>183.49299999999999</c:v>
                </c:pt>
                <c:pt idx="40">
                  <c:v>184.18799999999999</c:v>
                </c:pt>
                <c:pt idx="41">
                  <c:v>184.83699999999999</c:v>
                </c:pt>
                <c:pt idx="42">
                  <c:v>185.48400000000001</c:v>
                </c:pt>
                <c:pt idx="43">
                  <c:v>186.131</c:v>
                </c:pt>
                <c:pt idx="44">
                  <c:v>186.77600000000001</c:v>
                </c:pt>
                <c:pt idx="45">
                  <c:v>187.42099999999999</c:v>
                </c:pt>
                <c:pt idx="46">
                  <c:v>187.96600000000001</c:v>
                </c:pt>
                <c:pt idx="47">
                  <c:v>188.511</c:v>
                </c:pt>
                <c:pt idx="48">
                  <c:v>189.054</c:v>
                </c:pt>
                <c:pt idx="49">
                  <c:v>189.596</c:v>
                </c:pt>
                <c:pt idx="50">
                  <c:v>190.137</c:v>
                </c:pt>
                <c:pt idx="51">
                  <c:v>190.52799999999999</c:v>
                </c:pt>
                <c:pt idx="52">
                  <c:v>190.91900000000001</c:v>
                </c:pt>
                <c:pt idx="53">
                  <c:v>191.309</c:v>
                </c:pt>
                <c:pt idx="54">
                  <c:v>191.69800000000001</c:v>
                </c:pt>
                <c:pt idx="55">
                  <c:v>192.08600000000001</c:v>
                </c:pt>
                <c:pt idx="56">
                  <c:v>192.33199999999999</c:v>
                </c:pt>
                <c:pt idx="57">
                  <c:v>192.578</c:v>
                </c:pt>
                <c:pt idx="58">
                  <c:v>192.82400000000001</c:v>
                </c:pt>
                <c:pt idx="59">
                  <c:v>193.07</c:v>
                </c:pt>
                <c:pt idx="60">
                  <c:v>193.315</c:v>
                </c:pt>
                <c:pt idx="61">
                  <c:v>193.49</c:v>
                </c:pt>
                <c:pt idx="62">
                  <c:v>193.66499999999999</c:v>
                </c:pt>
                <c:pt idx="63">
                  <c:v>193.839</c:v>
                </c:pt>
                <c:pt idx="64">
                  <c:v>194.01400000000001</c:v>
                </c:pt>
                <c:pt idx="65">
                  <c:v>194.18799999999999</c:v>
                </c:pt>
                <c:pt idx="66">
                  <c:v>194.32</c:v>
                </c:pt>
                <c:pt idx="67">
                  <c:v>194.45099999999999</c:v>
                </c:pt>
                <c:pt idx="68">
                  <c:v>194.58199999999999</c:v>
                </c:pt>
                <c:pt idx="69">
                  <c:v>194.71299999999999</c:v>
                </c:pt>
                <c:pt idx="70">
                  <c:v>194.84399999999999</c:v>
                </c:pt>
                <c:pt idx="71">
                  <c:v>194.96299999999999</c:v>
                </c:pt>
                <c:pt idx="72">
                  <c:v>195.08199999999999</c:v>
                </c:pt>
                <c:pt idx="73">
                  <c:v>195.20099999999999</c:v>
                </c:pt>
                <c:pt idx="74">
                  <c:v>195.31899999999999</c:v>
                </c:pt>
                <c:pt idx="75">
                  <c:v>195.43799999999999</c:v>
                </c:pt>
                <c:pt idx="76">
                  <c:v>195.554</c:v>
                </c:pt>
                <c:pt idx="77">
                  <c:v>195.67</c:v>
                </c:pt>
                <c:pt idx="78">
                  <c:v>195.786</c:v>
                </c:pt>
                <c:pt idx="79">
                  <c:v>195.90199999999999</c:v>
                </c:pt>
                <c:pt idx="80">
                  <c:v>196.017</c:v>
                </c:pt>
              </c:numCache>
            </c:numRef>
          </c:val>
          <c:smooth val="0"/>
          <c:extLst>
            <c:ext xmlns:c16="http://schemas.microsoft.com/office/drawing/2014/chart" uri="{C3380CC4-5D6E-409C-BE32-E72D297353CC}">
              <c16:uniqueId val="{00000012-E3B7-E145-B87E-1047E0B04546}"/>
            </c:ext>
          </c:extLst>
        </c:ser>
        <c:ser>
          <c:idx val="12"/>
          <c:order val="15"/>
          <c:tx>
            <c:v>P10</c:v>
          </c:tx>
          <c:spPr>
            <a:ln w="19050" cap="rnd">
              <a:solidFill>
                <a:schemeClr val="bg1"/>
              </a:solidFill>
              <a:round/>
            </a:ln>
            <a:effectLst/>
          </c:spPr>
          <c:marker>
            <c:symbol val="none"/>
          </c:marker>
          <c:val>
            <c:numRef>
              <c:f>referenties_jongens!$F$2:$F$82</c:f>
              <c:numCache>
                <c:formatCode>General</c:formatCode>
                <c:ptCount val="81"/>
                <c:pt idx="0">
                  <c:v>135.29300000000001</c:v>
                </c:pt>
                <c:pt idx="1">
                  <c:v>135.74</c:v>
                </c:pt>
                <c:pt idx="2">
                  <c:v>136.18700000000001</c:v>
                </c:pt>
                <c:pt idx="3">
                  <c:v>136.63300000000001</c:v>
                </c:pt>
                <c:pt idx="4">
                  <c:v>137.07900000000001</c:v>
                </c:pt>
                <c:pt idx="5">
                  <c:v>137.52500000000001</c:v>
                </c:pt>
                <c:pt idx="6">
                  <c:v>138.00899999999999</c:v>
                </c:pt>
                <c:pt idx="7">
                  <c:v>138.49199999999999</c:v>
                </c:pt>
                <c:pt idx="8">
                  <c:v>138.97499999999999</c:v>
                </c:pt>
                <c:pt idx="9">
                  <c:v>139.458</c:v>
                </c:pt>
                <c:pt idx="10">
                  <c:v>139.94</c:v>
                </c:pt>
                <c:pt idx="11">
                  <c:v>140.47499999999999</c:v>
                </c:pt>
                <c:pt idx="12">
                  <c:v>141.01</c:v>
                </c:pt>
                <c:pt idx="13">
                  <c:v>141.54400000000001</c:v>
                </c:pt>
                <c:pt idx="14">
                  <c:v>142.078</c:v>
                </c:pt>
                <c:pt idx="15">
                  <c:v>142.61199999999999</c:v>
                </c:pt>
                <c:pt idx="16">
                  <c:v>143.18</c:v>
                </c:pt>
                <c:pt idx="17">
                  <c:v>143.749</c:v>
                </c:pt>
                <c:pt idx="18">
                  <c:v>144.31700000000001</c:v>
                </c:pt>
                <c:pt idx="19">
                  <c:v>144.88399999999999</c:v>
                </c:pt>
                <c:pt idx="20">
                  <c:v>145.452</c:v>
                </c:pt>
                <c:pt idx="21">
                  <c:v>146.03399999999999</c:v>
                </c:pt>
                <c:pt idx="22">
                  <c:v>146.61600000000001</c:v>
                </c:pt>
                <c:pt idx="23">
                  <c:v>147.19800000000001</c:v>
                </c:pt>
                <c:pt idx="24">
                  <c:v>147.78</c:v>
                </c:pt>
                <c:pt idx="25">
                  <c:v>148.36099999999999</c:v>
                </c:pt>
                <c:pt idx="26">
                  <c:v>148.94300000000001</c:v>
                </c:pt>
                <c:pt idx="27">
                  <c:v>149.52500000000001</c:v>
                </c:pt>
                <c:pt idx="28">
                  <c:v>150.107</c:v>
                </c:pt>
                <c:pt idx="29">
                  <c:v>150.68899999999999</c:v>
                </c:pt>
                <c:pt idx="30">
                  <c:v>151.27000000000001</c:v>
                </c:pt>
                <c:pt idx="31">
                  <c:v>151.89599999999999</c:v>
                </c:pt>
                <c:pt idx="32">
                  <c:v>152.52199999999999</c:v>
                </c:pt>
                <c:pt idx="33">
                  <c:v>153.14699999999999</c:v>
                </c:pt>
                <c:pt idx="34">
                  <c:v>153.773</c:v>
                </c:pt>
                <c:pt idx="35">
                  <c:v>154.399</c:v>
                </c:pt>
                <c:pt idx="36">
                  <c:v>155.09</c:v>
                </c:pt>
                <c:pt idx="37">
                  <c:v>155.78200000000001</c:v>
                </c:pt>
                <c:pt idx="38">
                  <c:v>156.47499999999999</c:v>
                </c:pt>
                <c:pt idx="39">
                  <c:v>157.16800000000001</c:v>
                </c:pt>
                <c:pt idx="40">
                  <c:v>157.86099999999999</c:v>
                </c:pt>
                <c:pt idx="41">
                  <c:v>158.602</c:v>
                </c:pt>
                <c:pt idx="42">
                  <c:v>159.345</c:v>
                </c:pt>
                <c:pt idx="43">
                  <c:v>160.08799999999999</c:v>
                </c:pt>
                <c:pt idx="44">
                  <c:v>160.83199999999999</c:v>
                </c:pt>
                <c:pt idx="45">
                  <c:v>161.577</c:v>
                </c:pt>
                <c:pt idx="46">
                  <c:v>162.27799999999999</c:v>
                </c:pt>
                <c:pt idx="47">
                  <c:v>162.97900000000001</c:v>
                </c:pt>
                <c:pt idx="48">
                  <c:v>163.68199999999999</c:v>
                </c:pt>
                <c:pt idx="49">
                  <c:v>164.38499999999999</c:v>
                </c:pt>
                <c:pt idx="50">
                  <c:v>165.089</c:v>
                </c:pt>
                <c:pt idx="51">
                  <c:v>165.613</c:v>
                </c:pt>
                <c:pt idx="52">
                  <c:v>166.137</c:v>
                </c:pt>
                <c:pt idx="53">
                  <c:v>166.66200000000001</c:v>
                </c:pt>
                <c:pt idx="54">
                  <c:v>167.18700000000001</c:v>
                </c:pt>
                <c:pt idx="55">
                  <c:v>167.71299999999999</c:v>
                </c:pt>
                <c:pt idx="56">
                  <c:v>168.05199999999999</c:v>
                </c:pt>
                <c:pt idx="57">
                  <c:v>168.393</c:v>
                </c:pt>
                <c:pt idx="58">
                  <c:v>168.733</c:v>
                </c:pt>
                <c:pt idx="59">
                  <c:v>169.07300000000001</c:v>
                </c:pt>
                <c:pt idx="60">
                  <c:v>169.41399999999999</c:v>
                </c:pt>
                <c:pt idx="61">
                  <c:v>169.65100000000001</c:v>
                </c:pt>
                <c:pt idx="62">
                  <c:v>169.88900000000001</c:v>
                </c:pt>
                <c:pt idx="63">
                  <c:v>170.126</c:v>
                </c:pt>
                <c:pt idx="64">
                  <c:v>170.364</c:v>
                </c:pt>
                <c:pt idx="65">
                  <c:v>170.601</c:v>
                </c:pt>
                <c:pt idx="66">
                  <c:v>170.791</c:v>
                </c:pt>
                <c:pt idx="67">
                  <c:v>170.98099999999999</c:v>
                </c:pt>
                <c:pt idx="68">
                  <c:v>171.17</c:v>
                </c:pt>
                <c:pt idx="69">
                  <c:v>171.36</c:v>
                </c:pt>
                <c:pt idx="70">
                  <c:v>171.55</c:v>
                </c:pt>
                <c:pt idx="71">
                  <c:v>171.708</c:v>
                </c:pt>
                <c:pt idx="72">
                  <c:v>171.86500000000001</c:v>
                </c:pt>
                <c:pt idx="73">
                  <c:v>172.023</c:v>
                </c:pt>
                <c:pt idx="74">
                  <c:v>172.18100000000001</c:v>
                </c:pt>
                <c:pt idx="75">
                  <c:v>172.339</c:v>
                </c:pt>
                <c:pt idx="76">
                  <c:v>172.506</c:v>
                </c:pt>
                <c:pt idx="77">
                  <c:v>172.672</c:v>
                </c:pt>
                <c:pt idx="78">
                  <c:v>172.839</c:v>
                </c:pt>
                <c:pt idx="79">
                  <c:v>173.005</c:v>
                </c:pt>
                <c:pt idx="80">
                  <c:v>173.172</c:v>
                </c:pt>
              </c:numCache>
            </c:numRef>
          </c:val>
          <c:smooth val="0"/>
          <c:extLst>
            <c:ext xmlns:c16="http://schemas.microsoft.com/office/drawing/2014/chart" uri="{C3380CC4-5D6E-409C-BE32-E72D297353CC}">
              <c16:uniqueId val="{00000014-E3B7-E145-B87E-1047E0B04546}"/>
            </c:ext>
          </c:extLst>
        </c:ser>
        <c:ser>
          <c:idx val="14"/>
          <c:order val="16"/>
          <c:tx>
            <c:v>P5</c:v>
          </c:tx>
          <c:spPr>
            <a:ln w="19050" cap="rnd">
              <a:solidFill>
                <a:schemeClr val="bg1"/>
              </a:solidFill>
              <a:round/>
            </a:ln>
            <a:effectLst/>
          </c:spPr>
          <c:marker>
            <c:symbol val="none"/>
          </c:marker>
          <c:val>
            <c:numRef>
              <c:f>referenties_jongens!$D$2:$D$82</c:f>
              <c:numCache>
                <c:formatCode>General</c:formatCode>
                <c:ptCount val="81"/>
                <c:pt idx="0">
                  <c:v>132.90700000000001</c:v>
                </c:pt>
                <c:pt idx="1">
                  <c:v>133.339</c:v>
                </c:pt>
                <c:pt idx="2">
                  <c:v>133.77099999999999</c:v>
                </c:pt>
                <c:pt idx="3">
                  <c:v>134.203</c:v>
                </c:pt>
                <c:pt idx="4">
                  <c:v>134.63499999999999</c:v>
                </c:pt>
                <c:pt idx="5">
                  <c:v>135.066</c:v>
                </c:pt>
                <c:pt idx="6">
                  <c:v>135.53100000000001</c:v>
                </c:pt>
                <c:pt idx="7">
                  <c:v>135.995</c:v>
                </c:pt>
                <c:pt idx="8">
                  <c:v>136.459</c:v>
                </c:pt>
                <c:pt idx="9">
                  <c:v>136.923</c:v>
                </c:pt>
                <c:pt idx="10">
                  <c:v>137.386</c:v>
                </c:pt>
                <c:pt idx="11">
                  <c:v>137.90100000000001</c:v>
                </c:pt>
                <c:pt idx="12">
                  <c:v>138.41499999999999</c:v>
                </c:pt>
                <c:pt idx="13">
                  <c:v>138.929</c:v>
                </c:pt>
                <c:pt idx="14">
                  <c:v>139.44200000000001</c:v>
                </c:pt>
                <c:pt idx="15">
                  <c:v>139.95599999999999</c:v>
                </c:pt>
                <c:pt idx="16">
                  <c:v>140.501</c:v>
                </c:pt>
                <c:pt idx="17">
                  <c:v>141.04599999999999</c:v>
                </c:pt>
                <c:pt idx="18">
                  <c:v>141.59</c:v>
                </c:pt>
                <c:pt idx="19">
                  <c:v>142.13399999999999</c:v>
                </c:pt>
                <c:pt idx="20">
                  <c:v>142.67699999999999</c:v>
                </c:pt>
                <c:pt idx="21">
                  <c:v>143.23699999999999</c:v>
                </c:pt>
                <c:pt idx="22">
                  <c:v>143.797</c:v>
                </c:pt>
                <c:pt idx="23">
                  <c:v>144.357</c:v>
                </c:pt>
                <c:pt idx="24">
                  <c:v>144.916</c:v>
                </c:pt>
                <c:pt idx="25">
                  <c:v>145.47499999999999</c:v>
                </c:pt>
                <c:pt idx="26">
                  <c:v>146.04</c:v>
                </c:pt>
                <c:pt idx="27">
                  <c:v>146.60400000000001</c:v>
                </c:pt>
                <c:pt idx="28">
                  <c:v>147.16900000000001</c:v>
                </c:pt>
                <c:pt idx="29">
                  <c:v>147.733</c:v>
                </c:pt>
                <c:pt idx="30">
                  <c:v>148.297</c:v>
                </c:pt>
                <c:pt idx="31">
                  <c:v>148.91300000000001</c:v>
                </c:pt>
                <c:pt idx="32">
                  <c:v>149.52799999999999</c:v>
                </c:pt>
                <c:pt idx="33">
                  <c:v>150.14400000000001</c:v>
                </c:pt>
                <c:pt idx="34">
                  <c:v>150.76</c:v>
                </c:pt>
                <c:pt idx="35">
                  <c:v>151.376</c:v>
                </c:pt>
                <c:pt idx="36">
                  <c:v>152.06700000000001</c:v>
                </c:pt>
                <c:pt idx="37">
                  <c:v>152.75899999999999</c:v>
                </c:pt>
                <c:pt idx="38">
                  <c:v>153.45099999999999</c:v>
                </c:pt>
                <c:pt idx="39">
                  <c:v>154.143</c:v>
                </c:pt>
                <c:pt idx="40">
                  <c:v>154.83600000000001</c:v>
                </c:pt>
                <c:pt idx="41">
                  <c:v>155.589</c:v>
                </c:pt>
                <c:pt idx="42">
                  <c:v>156.34200000000001</c:v>
                </c:pt>
                <c:pt idx="43">
                  <c:v>157.096</c:v>
                </c:pt>
                <c:pt idx="44">
                  <c:v>157.852</c:v>
                </c:pt>
                <c:pt idx="45">
                  <c:v>158.608</c:v>
                </c:pt>
                <c:pt idx="46">
                  <c:v>159.32599999999999</c:v>
                </c:pt>
                <c:pt idx="47">
                  <c:v>160.04599999999999</c:v>
                </c:pt>
                <c:pt idx="48">
                  <c:v>160.767</c:v>
                </c:pt>
                <c:pt idx="49">
                  <c:v>161.489</c:v>
                </c:pt>
                <c:pt idx="50">
                  <c:v>162.21100000000001</c:v>
                </c:pt>
                <c:pt idx="51">
                  <c:v>162.75</c:v>
                </c:pt>
                <c:pt idx="52">
                  <c:v>163.29</c:v>
                </c:pt>
                <c:pt idx="53">
                  <c:v>163.83000000000001</c:v>
                </c:pt>
                <c:pt idx="54">
                  <c:v>164.37100000000001</c:v>
                </c:pt>
                <c:pt idx="55">
                  <c:v>164.91200000000001</c:v>
                </c:pt>
                <c:pt idx="56">
                  <c:v>165.26300000000001</c:v>
                </c:pt>
                <c:pt idx="57">
                  <c:v>165.614</c:v>
                </c:pt>
                <c:pt idx="58">
                  <c:v>165.965</c:v>
                </c:pt>
                <c:pt idx="59">
                  <c:v>166.31700000000001</c:v>
                </c:pt>
                <c:pt idx="60">
                  <c:v>166.66800000000001</c:v>
                </c:pt>
                <c:pt idx="61">
                  <c:v>166.91300000000001</c:v>
                </c:pt>
                <c:pt idx="62">
                  <c:v>167.15700000000001</c:v>
                </c:pt>
                <c:pt idx="63">
                  <c:v>167.40199999999999</c:v>
                </c:pt>
                <c:pt idx="64">
                  <c:v>167.64699999999999</c:v>
                </c:pt>
                <c:pt idx="65">
                  <c:v>167.892</c:v>
                </c:pt>
                <c:pt idx="66">
                  <c:v>168.08799999999999</c:v>
                </c:pt>
                <c:pt idx="67">
                  <c:v>168.28399999999999</c:v>
                </c:pt>
                <c:pt idx="68">
                  <c:v>168.48099999999999</c:v>
                </c:pt>
                <c:pt idx="69">
                  <c:v>168.67699999999999</c:v>
                </c:pt>
                <c:pt idx="70">
                  <c:v>168.874</c:v>
                </c:pt>
                <c:pt idx="71">
                  <c:v>169.036</c:v>
                </c:pt>
                <c:pt idx="72">
                  <c:v>169.19800000000001</c:v>
                </c:pt>
                <c:pt idx="73">
                  <c:v>169.36099999999999</c:v>
                </c:pt>
                <c:pt idx="74">
                  <c:v>169.523</c:v>
                </c:pt>
                <c:pt idx="75">
                  <c:v>169.685</c:v>
                </c:pt>
                <c:pt idx="76">
                  <c:v>169.858</c:v>
                </c:pt>
                <c:pt idx="77">
                  <c:v>170.03</c:v>
                </c:pt>
                <c:pt idx="78">
                  <c:v>170.202</c:v>
                </c:pt>
                <c:pt idx="79">
                  <c:v>170.375</c:v>
                </c:pt>
                <c:pt idx="80">
                  <c:v>170.547</c:v>
                </c:pt>
              </c:numCache>
            </c:numRef>
          </c:val>
          <c:smooth val="0"/>
          <c:extLst>
            <c:ext xmlns:c16="http://schemas.microsoft.com/office/drawing/2014/chart" uri="{C3380CC4-5D6E-409C-BE32-E72D297353CC}">
              <c16:uniqueId val="{00000016-E3B7-E145-B87E-1047E0B04546}"/>
            </c:ext>
          </c:extLst>
        </c:ser>
        <c:ser>
          <c:idx val="16"/>
          <c:order val="17"/>
          <c:tx>
            <c:v>p3</c:v>
          </c:tx>
          <c:spPr>
            <a:ln w="19050" cap="rnd">
              <a:solidFill>
                <a:schemeClr val="bg1"/>
              </a:solidFill>
              <a:round/>
            </a:ln>
            <a:effectLst/>
          </c:spPr>
          <c:marker>
            <c:symbol val="none"/>
          </c:marker>
          <c:val>
            <c:numRef>
              <c:f>referenties_jongens!$B$2:$B$82</c:f>
              <c:numCache>
                <c:formatCode>General</c:formatCode>
                <c:ptCount val="81"/>
                <c:pt idx="0">
                  <c:v>131.358</c:v>
                </c:pt>
                <c:pt idx="1">
                  <c:v>131.78</c:v>
                </c:pt>
                <c:pt idx="2">
                  <c:v>132.203</c:v>
                </c:pt>
                <c:pt idx="3">
                  <c:v>132.625</c:v>
                </c:pt>
                <c:pt idx="4">
                  <c:v>133.047</c:v>
                </c:pt>
                <c:pt idx="5">
                  <c:v>133.46899999999999</c:v>
                </c:pt>
                <c:pt idx="6">
                  <c:v>133.92099999999999</c:v>
                </c:pt>
                <c:pt idx="7">
                  <c:v>134.37299999999999</c:v>
                </c:pt>
                <c:pt idx="8">
                  <c:v>134.82499999999999</c:v>
                </c:pt>
                <c:pt idx="9">
                  <c:v>135.27600000000001</c:v>
                </c:pt>
                <c:pt idx="10">
                  <c:v>135.727</c:v>
                </c:pt>
                <c:pt idx="11">
                  <c:v>136.22900000000001</c:v>
                </c:pt>
                <c:pt idx="12">
                  <c:v>136.72999999999999</c:v>
                </c:pt>
                <c:pt idx="13">
                  <c:v>137.23099999999999</c:v>
                </c:pt>
                <c:pt idx="14">
                  <c:v>137.73099999999999</c:v>
                </c:pt>
                <c:pt idx="15">
                  <c:v>138.23099999999999</c:v>
                </c:pt>
                <c:pt idx="16">
                  <c:v>138.761</c:v>
                </c:pt>
                <c:pt idx="17">
                  <c:v>139.29</c:v>
                </c:pt>
                <c:pt idx="18">
                  <c:v>139.81899999999999</c:v>
                </c:pt>
                <c:pt idx="19">
                  <c:v>140.34700000000001</c:v>
                </c:pt>
                <c:pt idx="20">
                  <c:v>140.875</c:v>
                </c:pt>
                <c:pt idx="21">
                  <c:v>141.42099999999999</c:v>
                </c:pt>
                <c:pt idx="22">
                  <c:v>141.96700000000001</c:v>
                </c:pt>
                <c:pt idx="23">
                  <c:v>142.512</c:v>
                </c:pt>
                <c:pt idx="24">
                  <c:v>143.05699999999999</c:v>
                </c:pt>
                <c:pt idx="25">
                  <c:v>143.601</c:v>
                </c:pt>
                <c:pt idx="26">
                  <c:v>144.155</c:v>
                </c:pt>
                <c:pt idx="27">
                  <c:v>144.708</c:v>
                </c:pt>
                <c:pt idx="28">
                  <c:v>145.261</c:v>
                </c:pt>
                <c:pt idx="29">
                  <c:v>145.81299999999999</c:v>
                </c:pt>
                <c:pt idx="30">
                  <c:v>146.36600000000001</c:v>
                </c:pt>
                <c:pt idx="31">
                  <c:v>146.97499999999999</c:v>
                </c:pt>
                <c:pt idx="32">
                  <c:v>147.58500000000001</c:v>
                </c:pt>
                <c:pt idx="33">
                  <c:v>148.19399999999999</c:v>
                </c:pt>
                <c:pt idx="34">
                  <c:v>148.804</c:v>
                </c:pt>
                <c:pt idx="35">
                  <c:v>149.41399999999999</c:v>
                </c:pt>
                <c:pt idx="36">
                  <c:v>150.10400000000001</c:v>
                </c:pt>
                <c:pt idx="37">
                  <c:v>150.79499999999999</c:v>
                </c:pt>
                <c:pt idx="38">
                  <c:v>151.48699999999999</c:v>
                </c:pt>
                <c:pt idx="39">
                  <c:v>152.179</c:v>
                </c:pt>
                <c:pt idx="40">
                  <c:v>152.87200000000001</c:v>
                </c:pt>
                <c:pt idx="41">
                  <c:v>153.631</c:v>
                </c:pt>
                <c:pt idx="42">
                  <c:v>154.392</c:v>
                </c:pt>
                <c:pt idx="43">
                  <c:v>155.15299999999999</c:v>
                </c:pt>
                <c:pt idx="44">
                  <c:v>155.916</c:v>
                </c:pt>
                <c:pt idx="45">
                  <c:v>156.679</c:v>
                </c:pt>
                <c:pt idx="46">
                  <c:v>157.41</c:v>
                </c:pt>
                <c:pt idx="47">
                  <c:v>158.14099999999999</c:v>
                </c:pt>
                <c:pt idx="48">
                  <c:v>158.874</c:v>
                </c:pt>
                <c:pt idx="49">
                  <c:v>159.608</c:v>
                </c:pt>
                <c:pt idx="50">
                  <c:v>160.34299999999999</c:v>
                </c:pt>
                <c:pt idx="51">
                  <c:v>160.892</c:v>
                </c:pt>
                <c:pt idx="52">
                  <c:v>161.441</c:v>
                </c:pt>
                <c:pt idx="53">
                  <c:v>161.99100000000001</c:v>
                </c:pt>
                <c:pt idx="54">
                  <c:v>162.542</c:v>
                </c:pt>
                <c:pt idx="55">
                  <c:v>163.09399999999999</c:v>
                </c:pt>
                <c:pt idx="56">
                  <c:v>163.452</c:v>
                </c:pt>
                <c:pt idx="57">
                  <c:v>163.81</c:v>
                </c:pt>
                <c:pt idx="58">
                  <c:v>164.16800000000001</c:v>
                </c:pt>
                <c:pt idx="59">
                  <c:v>164.52600000000001</c:v>
                </c:pt>
                <c:pt idx="60">
                  <c:v>164.88499999999999</c:v>
                </c:pt>
                <c:pt idx="61">
                  <c:v>165.13399999999999</c:v>
                </c:pt>
                <c:pt idx="62">
                  <c:v>165.38300000000001</c:v>
                </c:pt>
                <c:pt idx="63">
                  <c:v>165.63300000000001</c:v>
                </c:pt>
                <c:pt idx="64">
                  <c:v>165.88200000000001</c:v>
                </c:pt>
                <c:pt idx="65">
                  <c:v>166.13200000000001</c:v>
                </c:pt>
                <c:pt idx="66">
                  <c:v>166.33199999999999</c:v>
                </c:pt>
                <c:pt idx="67">
                  <c:v>166.53299999999999</c:v>
                </c:pt>
                <c:pt idx="68">
                  <c:v>166.73400000000001</c:v>
                </c:pt>
                <c:pt idx="69">
                  <c:v>166.935</c:v>
                </c:pt>
                <c:pt idx="70">
                  <c:v>167.136</c:v>
                </c:pt>
                <c:pt idx="71">
                  <c:v>167.30099999999999</c:v>
                </c:pt>
                <c:pt idx="72">
                  <c:v>167.46600000000001</c:v>
                </c:pt>
                <c:pt idx="73">
                  <c:v>167.631</c:v>
                </c:pt>
                <c:pt idx="74">
                  <c:v>167.797</c:v>
                </c:pt>
                <c:pt idx="75">
                  <c:v>167.96199999999999</c:v>
                </c:pt>
                <c:pt idx="76">
                  <c:v>168.13800000000001</c:v>
                </c:pt>
                <c:pt idx="77">
                  <c:v>168.31399999999999</c:v>
                </c:pt>
                <c:pt idx="78">
                  <c:v>168.49</c:v>
                </c:pt>
                <c:pt idx="79">
                  <c:v>168.666</c:v>
                </c:pt>
                <c:pt idx="80">
                  <c:v>168.84299999999999</c:v>
                </c:pt>
              </c:numCache>
            </c:numRef>
          </c:val>
          <c:smooth val="0"/>
          <c:extLst>
            <c:ext xmlns:c16="http://schemas.microsoft.com/office/drawing/2014/chart" uri="{C3380CC4-5D6E-409C-BE32-E72D297353CC}">
              <c16:uniqueId val="{00000018-E3B7-E145-B87E-1047E0B04546}"/>
            </c:ext>
          </c:extLst>
        </c:ser>
        <c:dLbls>
          <c:showLegendKey val="0"/>
          <c:showVal val="0"/>
          <c:showCatName val="0"/>
          <c:showSerName val="0"/>
          <c:showPercent val="0"/>
          <c:showBubbleSize val="0"/>
        </c:dLbls>
        <c:marker val="1"/>
        <c:smooth val="0"/>
        <c:axId val="547771776"/>
        <c:axId val="532868272"/>
      </c:lineChart>
      <c:scatterChart>
        <c:scatterStyle val="lineMarker"/>
        <c:varyColors val="0"/>
        <c:ser>
          <c:idx val="18"/>
          <c:order val="18"/>
          <c:tx>
            <c:v>Speler</c:v>
          </c:tx>
          <c:spPr>
            <a:ln w="25400" cap="rnd">
              <a:noFill/>
              <a:round/>
            </a:ln>
            <a:effectLst/>
          </c:spPr>
          <c:marker>
            <c:symbol val="circle"/>
            <c:size val="5"/>
            <c:spPr>
              <a:solidFill>
                <a:schemeClr val="accent1">
                  <a:lumMod val="80000"/>
                </a:schemeClr>
              </a:solidFill>
              <a:ln w="9525">
                <a:solidFill>
                  <a:schemeClr val="accent1">
                    <a:lumMod val="80000"/>
                  </a:schemeClr>
                </a:solidFill>
              </a:ln>
              <a:effectLst/>
            </c:spPr>
          </c:marker>
          <c:xVal>
            <c:numRef>
              <c:f>referenties_jongens!$A$86</c:f>
              <c:numCache>
                <c:formatCode>General</c:formatCode>
                <c:ptCount val="1"/>
                <c:pt idx="0">
                  <c:v>67.837500000000006</c:v>
                </c:pt>
              </c:numCache>
            </c:numRef>
          </c:xVal>
          <c:yVal>
            <c:numRef>
              <c:f>referenties_jongens!$B$86</c:f>
              <c:numCache>
                <c:formatCode>General</c:formatCode>
                <c:ptCount val="1"/>
                <c:pt idx="0">
                  <c:v>166.53299999999999</c:v>
                </c:pt>
              </c:numCache>
            </c:numRef>
          </c:yVal>
          <c:smooth val="0"/>
          <c:extLst>
            <c:ext xmlns:c16="http://schemas.microsoft.com/office/drawing/2014/chart" uri="{C3380CC4-5D6E-409C-BE32-E72D297353CC}">
              <c16:uniqueId val="{00000002-D409-D64F-93F8-DB7416AE93D0}"/>
            </c:ext>
          </c:extLst>
        </c:ser>
        <c:dLbls>
          <c:showLegendKey val="0"/>
          <c:showVal val="0"/>
          <c:showCatName val="0"/>
          <c:showSerName val="0"/>
          <c:showPercent val="0"/>
          <c:showBubbleSize val="0"/>
        </c:dLbls>
        <c:axId val="547771776"/>
        <c:axId val="532868272"/>
      </c:scatterChart>
      <c:catAx>
        <c:axId val="547771776"/>
        <c:scaling>
          <c:orientation val="minMax"/>
        </c:scaling>
        <c:delete val="0"/>
        <c:axPos val="b"/>
        <c:minorGridlines>
          <c:spPr>
            <a:ln w="9525" cap="flat" cmpd="sng" algn="ctr">
              <a:solidFill>
                <a:schemeClr val="tx1">
                  <a:lumMod val="5000"/>
                  <a:lumOff val="95000"/>
                </a:schemeClr>
              </a:solidFill>
              <a:round/>
            </a:ln>
            <a:effectLst/>
          </c:spPr>
        </c:min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32868272"/>
        <c:crosses val="autoZero"/>
        <c:auto val="1"/>
        <c:lblAlgn val="ctr"/>
        <c:lblOffset val="100"/>
        <c:noMultiLvlLbl val="0"/>
      </c:catAx>
      <c:valAx>
        <c:axId val="532868272"/>
        <c:scaling>
          <c:orientation val="minMax"/>
          <c:min val="1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7771776"/>
        <c:crosses val="autoZero"/>
        <c:crossBetween val="between"/>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nl-NL" b="1"/>
              <a:t>Groeicurve</a:t>
            </a:r>
            <a:r>
              <a:rPr lang="nl-NL" b="1" baseline="0"/>
              <a:t> TNO 2009</a:t>
            </a:r>
            <a:endParaRPr lang="nl-NL"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areaChart>
        <c:grouping val="stacked"/>
        <c:varyColors val="0"/>
        <c:ser>
          <c:idx val="2"/>
          <c:order val="0"/>
          <c:tx>
            <c:v>Base</c:v>
          </c:tx>
          <c:spPr>
            <a:noFill/>
            <a:ln>
              <a:noFill/>
            </a:ln>
            <a:effectLst/>
          </c:spPr>
          <c:val>
            <c:numRef>
              <c:f>referenties_meiden!$B$2:$B$82</c:f>
              <c:numCache>
                <c:formatCode>General</c:formatCode>
                <c:ptCount val="81"/>
                <c:pt idx="0">
                  <c:v>131.31800000000001</c:v>
                </c:pt>
                <c:pt idx="1">
                  <c:v>131.893</c:v>
                </c:pt>
                <c:pt idx="2">
                  <c:v>132.46799999999999</c:v>
                </c:pt>
                <c:pt idx="3">
                  <c:v>133.04300000000001</c:v>
                </c:pt>
                <c:pt idx="4">
                  <c:v>133.61799999999999</c:v>
                </c:pt>
                <c:pt idx="5">
                  <c:v>134.19200000000001</c:v>
                </c:pt>
                <c:pt idx="6">
                  <c:v>134.773</c:v>
                </c:pt>
                <c:pt idx="7">
                  <c:v>135.35300000000001</c:v>
                </c:pt>
                <c:pt idx="8">
                  <c:v>135.934</c:v>
                </c:pt>
                <c:pt idx="9">
                  <c:v>136.51400000000001</c:v>
                </c:pt>
                <c:pt idx="10">
                  <c:v>137.095</c:v>
                </c:pt>
                <c:pt idx="11">
                  <c:v>137.672</c:v>
                </c:pt>
                <c:pt idx="12">
                  <c:v>138.25</c:v>
                </c:pt>
                <c:pt idx="13">
                  <c:v>138.827</c:v>
                </c:pt>
                <c:pt idx="14">
                  <c:v>139.405</c:v>
                </c:pt>
                <c:pt idx="15">
                  <c:v>139.983</c:v>
                </c:pt>
                <c:pt idx="16">
                  <c:v>140.53899999999999</c:v>
                </c:pt>
                <c:pt idx="17">
                  <c:v>141.095</c:v>
                </c:pt>
                <c:pt idx="18">
                  <c:v>141.65199999999999</c:v>
                </c:pt>
                <c:pt idx="19">
                  <c:v>142.209</c:v>
                </c:pt>
                <c:pt idx="20">
                  <c:v>142.76599999999999</c:v>
                </c:pt>
                <c:pt idx="21">
                  <c:v>143.292</c:v>
                </c:pt>
                <c:pt idx="22">
                  <c:v>143.81899999999999</c:v>
                </c:pt>
                <c:pt idx="23">
                  <c:v>144.34700000000001</c:v>
                </c:pt>
                <c:pt idx="24">
                  <c:v>144.874</c:v>
                </c:pt>
                <c:pt idx="25">
                  <c:v>145.40199999999999</c:v>
                </c:pt>
                <c:pt idx="26">
                  <c:v>145.874</c:v>
                </c:pt>
                <c:pt idx="27">
                  <c:v>146.34700000000001</c:v>
                </c:pt>
                <c:pt idx="28">
                  <c:v>146.821</c:v>
                </c:pt>
                <c:pt idx="29">
                  <c:v>147.29400000000001</c:v>
                </c:pt>
                <c:pt idx="30">
                  <c:v>147.768</c:v>
                </c:pt>
                <c:pt idx="31">
                  <c:v>148.18299999999999</c:v>
                </c:pt>
                <c:pt idx="32">
                  <c:v>148.59899999999999</c:v>
                </c:pt>
                <c:pt idx="33">
                  <c:v>149.01499999999999</c:v>
                </c:pt>
                <c:pt idx="34">
                  <c:v>149.43199999999999</c:v>
                </c:pt>
                <c:pt idx="35">
                  <c:v>149.84800000000001</c:v>
                </c:pt>
                <c:pt idx="36">
                  <c:v>150.19200000000001</c:v>
                </c:pt>
                <c:pt idx="37">
                  <c:v>150.53700000000001</c:v>
                </c:pt>
                <c:pt idx="38">
                  <c:v>150.881</c:v>
                </c:pt>
                <c:pt idx="39">
                  <c:v>151.226</c:v>
                </c:pt>
                <c:pt idx="40">
                  <c:v>151.571</c:v>
                </c:pt>
                <c:pt idx="41">
                  <c:v>151.857</c:v>
                </c:pt>
                <c:pt idx="42">
                  <c:v>152.143</c:v>
                </c:pt>
                <c:pt idx="43">
                  <c:v>152.429</c:v>
                </c:pt>
                <c:pt idx="44">
                  <c:v>152.71600000000001</c:v>
                </c:pt>
                <c:pt idx="45">
                  <c:v>153.00200000000001</c:v>
                </c:pt>
                <c:pt idx="46">
                  <c:v>153.23500000000001</c:v>
                </c:pt>
                <c:pt idx="47">
                  <c:v>153.46799999999999</c:v>
                </c:pt>
                <c:pt idx="48">
                  <c:v>153.702</c:v>
                </c:pt>
                <c:pt idx="49">
                  <c:v>153.935</c:v>
                </c:pt>
                <c:pt idx="50">
                  <c:v>154.16800000000001</c:v>
                </c:pt>
                <c:pt idx="51">
                  <c:v>154.351</c:v>
                </c:pt>
                <c:pt idx="52">
                  <c:v>154.53399999999999</c:v>
                </c:pt>
                <c:pt idx="53">
                  <c:v>154.71700000000001</c:v>
                </c:pt>
                <c:pt idx="54">
                  <c:v>154.9</c:v>
                </c:pt>
                <c:pt idx="55">
                  <c:v>155.084</c:v>
                </c:pt>
                <c:pt idx="56">
                  <c:v>155.22399999999999</c:v>
                </c:pt>
                <c:pt idx="57">
                  <c:v>155.364</c:v>
                </c:pt>
                <c:pt idx="58">
                  <c:v>155.50399999999999</c:v>
                </c:pt>
                <c:pt idx="59">
                  <c:v>155.64400000000001</c:v>
                </c:pt>
                <c:pt idx="60">
                  <c:v>155.78399999999999</c:v>
                </c:pt>
                <c:pt idx="61">
                  <c:v>155.898</c:v>
                </c:pt>
                <c:pt idx="62">
                  <c:v>156.012</c:v>
                </c:pt>
                <c:pt idx="63">
                  <c:v>156.126</c:v>
                </c:pt>
                <c:pt idx="64">
                  <c:v>156.24100000000001</c:v>
                </c:pt>
                <c:pt idx="65">
                  <c:v>156.35499999999999</c:v>
                </c:pt>
                <c:pt idx="66">
                  <c:v>156.44900000000001</c:v>
                </c:pt>
                <c:pt idx="67">
                  <c:v>156.54300000000001</c:v>
                </c:pt>
                <c:pt idx="68">
                  <c:v>156.637</c:v>
                </c:pt>
                <c:pt idx="69">
                  <c:v>156.73099999999999</c:v>
                </c:pt>
                <c:pt idx="70">
                  <c:v>156.82499999999999</c:v>
                </c:pt>
                <c:pt idx="71">
                  <c:v>156.898</c:v>
                </c:pt>
                <c:pt idx="72">
                  <c:v>156.971</c:v>
                </c:pt>
                <c:pt idx="73">
                  <c:v>157.04300000000001</c:v>
                </c:pt>
                <c:pt idx="74">
                  <c:v>157.11600000000001</c:v>
                </c:pt>
                <c:pt idx="75">
                  <c:v>157.18899999999999</c:v>
                </c:pt>
                <c:pt idx="76">
                  <c:v>157.251</c:v>
                </c:pt>
                <c:pt idx="77">
                  <c:v>157.31299999999999</c:v>
                </c:pt>
                <c:pt idx="78">
                  <c:v>157.375</c:v>
                </c:pt>
                <c:pt idx="79">
                  <c:v>157.43700000000001</c:v>
                </c:pt>
                <c:pt idx="80">
                  <c:v>157.49799999999999</c:v>
                </c:pt>
              </c:numCache>
            </c:numRef>
          </c:val>
          <c:extLst>
            <c:ext xmlns:c16="http://schemas.microsoft.com/office/drawing/2014/chart" uri="{C3380CC4-5D6E-409C-BE32-E72D297353CC}">
              <c16:uniqueId val="{00000000-2DCB-8141-9166-5409EA547636}"/>
            </c:ext>
          </c:extLst>
        </c:ser>
        <c:ser>
          <c:idx val="17"/>
          <c:order val="1"/>
          <c:tx>
            <c:v>Diff8</c:v>
          </c:tx>
          <c:spPr>
            <a:solidFill>
              <a:schemeClr val="accent1">
                <a:lumMod val="20000"/>
                <a:lumOff val="80000"/>
              </a:schemeClr>
            </a:solidFill>
            <a:ln>
              <a:noFill/>
            </a:ln>
            <a:effectLst/>
          </c:spPr>
          <c:val>
            <c:numRef>
              <c:f>referenties_meiden!$C$2:$C$82</c:f>
              <c:numCache>
                <c:formatCode>General</c:formatCode>
                <c:ptCount val="81"/>
                <c:pt idx="0">
                  <c:v>1.5229999999999961</c:v>
                </c:pt>
                <c:pt idx="1">
                  <c:v>1.5300000000000011</c:v>
                </c:pt>
                <c:pt idx="2">
                  <c:v>1.5360000000000014</c:v>
                </c:pt>
                <c:pt idx="3">
                  <c:v>1.5430000000000064</c:v>
                </c:pt>
                <c:pt idx="4">
                  <c:v>1.5490000000000066</c:v>
                </c:pt>
                <c:pt idx="5">
                  <c:v>1.5569999999999879</c:v>
                </c:pt>
                <c:pt idx="6">
                  <c:v>1.5620000000000118</c:v>
                </c:pt>
                <c:pt idx="7">
                  <c:v>1.5689999999999884</c:v>
                </c:pt>
                <c:pt idx="8">
                  <c:v>1.5740000000000123</c:v>
                </c:pt>
                <c:pt idx="9">
                  <c:v>1.5809999999999889</c:v>
                </c:pt>
                <c:pt idx="10">
                  <c:v>1.5860000000000127</c:v>
                </c:pt>
                <c:pt idx="11">
                  <c:v>1.5910000000000082</c:v>
                </c:pt>
                <c:pt idx="12">
                  <c:v>1.5949999999999989</c:v>
                </c:pt>
                <c:pt idx="13">
                  <c:v>1.5989999999999895</c:v>
                </c:pt>
                <c:pt idx="14">
                  <c:v>1.6030000000000086</c:v>
                </c:pt>
                <c:pt idx="15">
                  <c:v>1.6080000000000041</c:v>
                </c:pt>
                <c:pt idx="16">
                  <c:v>1.6110000000000184</c:v>
                </c:pt>
                <c:pt idx="17">
                  <c:v>1.6150000000000091</c:v>
                </c:pt>
                <c:pt idx="18">
                  <c:v>1.6170000000000186</c:v>
                </c:pt>
                <c:pt idx="19">
                  <c:v>1.6200000000000045</c:v>
                </c:pt>
                <c:pt idx="20">
                  <c:v>1.6230000000000189</c:v>
                </c:pt>
                <c:pt idx="21">
                  <c:v>1.625</c:v>
                </c:pt>
                <c:pt idx="22">
                  <c:v>1.6260000000000048</c:v>
                </c:pt>
                <c:pt idx="23">
                  <c:v>1.6269999999999811</c:v>
                </c:pt>
                <c:pt idx="24">
                  <c:v>1.6280000000000143</c:v>
                </c:pt>
                <c:pt idx="25">
                  <c:v>1.6290000000000191</c:v>
                </c:pt>
                <c:pt idx="26">
                  <c:v>1.6299999999999955</c:v>
                </c:pt>
                <c:pt idx="27">
                  <c:v>1.6310000000000002</c:v>
                </c:pt>
                <c:pt idx="28">
                  <c:v>1.6299999999999955</c:v>
                </c:pt>
                <c:pt idx="29">
                  <c:v>1.6310000000000002</c:v>
                </c:pt>
                <c:pt idx="30">
                  <c:v>1.6310000000000002</c:v>
                </c:pt>
                <c:pt idx="31">
                  <c:v>1.6299999999999955</c:v>
                </c:pt>
                <c:pt idx="32">
                  <c:v>1.6290000000000191</c:v>
                </c:pt>
                <c:pt idx="33">
                  <c:v>1.6280000000000143</c:v>
                </c:pt>
                <c:pt idx="34">
                  <c:v>1.6260000000000048</c:v>
                </c:pt>
                <c:pt idx="35">
                  <c:v>1.625</c:v>
                </c:pt>
                <c:pt idx="36">
                  <c:v>1.6239999999999952</c:v>
                </c:pt>
                <c:pt idx="37">
                  <c:v>1.6219999999999857</c:v>
                </c:pt>
                <c:pt idx="38">
                  <c:v>1.6210000000000093</c:v>
                </c:pt>
                <c:pt idx="39">
                  <c:v>1.6189999999999998</c:v>
                </c:pt>
                <c:pt idx="40">
                  <c:v>1.617999999999995</c:v>
                </c:pt>
                <c:pt idx="41">
                  <c:v>1.6160000000000139</c:v>
                </c:pt>
                <c:pt idx="42">
                  <c:v>1.6140000000000043</c:v>
                </c:pt>
                <c:pt idx="43">
                  <c:v>1.6119999999999948</c:v>
                </c:pt>
                <c:pt idx="44">
                  <c:v>1.6099999999999852</c:v>
                </c:pt>
                <c:pt idx="45">
                  <c:v>1.6080000000000041</c:v>
                </c:pt>
                <c:pt idx="46">
                  <c:v>1.6049999999999898</c:v>
                </c:pt>
                <c:pt idx="47">
                  <c:v>1.6030000000000086</c:v>
                </c:pt>
                <c:pt idx="48">
                  <c:v>1.5999999999999943</c:v>
                </c:pt>
                <c:pt idx="49">
                  <c:v>1.5970000000000084</c:v>
                </c:pt>
                <c:pt idx="50">
                  <c:v>1.5949999999999989</c:v>
                </c:pt>
                <c:pt idx="51">
                  <c:v>1.5929999999999893</c:v>
                </c:pt>
                <c:pt idx="52">
                  <c:v>1.5900000000000034</c:v>
                </c:pt>
                <c:pt idx="53">
                  <c:v>1.5879999999999939</c:v>
                </c:pt>
                <c:pt idx="54">
                  <c:v>1.5859999999999843</c:v>
                </c:pt>
                <c:pt idx="55">
                  <c:v>1.5819999999999936</c:v>
                </c:pt>
                <c:pt idx="56">
                  <c:v>1.5800000000000125</c:v>
                </c:pt>
                <c:pt idx="57">
                  <c:v>1.578000000000003</c:v>
                </c:pt>
                <c:pt idx="58">
                  <c:v>1.5760000000000218</c:v>
                </c:pt>
                <c:pt idx="59">
                  <c:v>1.5739999999999839</c:v>
                </c:pt>
                <c:pt idx="60">
                  <c:v>1.5720000000000027</c:v>
                </c:pt>
                <c:pt idx="61">
                  <c:v>1.5699999999999932</c:v>
                </c:pt>
                <c:pt idx="62">
                  <c:v>1.5680000000000121</c:v>
                </c:pt>
                <c:pt idx="63">
                  <c:v>1.5660000000000025</c:v>
                </c:pt>
                <c:pt idx="64">
                  <c:v>1.5629999999999882</c:v>
                </c:pt>
                <c:pt idx="65">
                  <c:v>1.561000000000007</c:v>
                </c:pt>
                <c:pt idx="66">
                  <c:v>1.5589999999999975</c:v>
                </c:pt>
                <c:pt idx="67">
                  <c:v>1.5559999999999832</c:v>
                </c:pt>
                <c:pt idx="68">
                  <c:v>1.5529999999999973</c:v>
                </c:pt>
                <c:pt idx="69">
                  <c:v>1.5510000000000161</c:v>
                </c:pt>
                <c:pt idx="70">
                  <c:v>1.5490000000000066</c:v>
                </c:pt>
                <c:pt idx="71">
                  <c:v>1.546999999999997</c:v>
                </c:pt>
                <c:pt idx="72">
                  <c:v>1.5449999999999875</c:v>
                </c:pt>
                <c:pt idx="73">
                  <c:v>1.5439999999999827</c:v>
                </c:pt>
                <c:pt idx="74">
                  <c:v>1.5419999999999732</c:v>
                </c:pt>
                <c:pt idx="75">
                  <c:v>1.5400000000000205</c:v>
                </c:pt>
                <c:pt idx="76">
                  <c:v>1.5370000000000061</c:v>
                </c:pt>
                <c:pt idx="77">
                  <c:v>1.535000000000025</c:v>
                </c:pt>
                <c:pt idx="78">
                  <c:v>1.532999999999987</c:v>
                </c:pt>
                <c:pt idx="79">
                  <c:v>1.5309999999999775</c:v>
                </c:pt>
                <c:pt idx="80">
                  <c:v>1.5300000000000011</c:v>
                </c:pt>
              </c:numCache>
            </c:numRef>
          </c:val>
          <c:extLst>
            <c:ext xmlns:c16="http://schemas.microsoft.com/office/drawing/2014/chart" uri="{C3380CC4-5D6E-409C-BE32-E72D297353CC}">
              <c16:uniqueId val="{00000001-2DCB-8141-9166-5409EA547636}"/>
            </c:ext>
          </c:extLst>
        </c:ser>
        <c:ser>
          <c:idx val="15"/>
          <c:order val="2"/>
          <c:tx>
            <c:v>Diff7</c:v>
          </c:tx>
          <c:spPr>
            <a:solidFill>
              <a:schemeClr val="tx2">
                <a:lumMod val="25000"/>
                <a:lumOff val="75000"/>
              </a:schemeClr>
            </a:solidFill>
            <a:ln>
              <a:noFill/>
            </a:ln>
            <a:effectLst/>
          </c:spPr>
          <c:val>
            <c:numRef>
              <c:f>referenties_meiden!$E$2:$E$82</c:f>
              <c:numCache>
                <c:formatCode>General</c:formatCode>
                <c:ptCount val="81"/>
                <c:pt idx="0">
                  <c:v>2.3460000000000036</c:v>
                </c:pt>
                <c:pt idx="1">
                  <c:v>2.3549999999999898</c:v>
                </c:pt>
                <c:pt idx="2">
                  <c:v>2.3660000000000139</c:v>
                </c:pt>
                <c:pt idx="3">
                  <c:v>2.3759999999999764</c:v>
                </c:pt>
                <c:pt idx="4">
                  <c:v>2.3870000000000005</c:v>
                </c:pt>
                <c:pt idx="5">
                  <c:v>2.3969999999999914</c:v>
                </c:pt>
                <c:pt idx="6">
                  <c:v>2.4060000000000059</c:v>
                </c:pt>
                <c:pt idx="7">
                  <c:v>2.414999999999992</c:v>
                </c:pt>
                <c:pt idx="8">
                  <c:v>2.4239999999999782</c:v>
                </c:pt>
                <c:pt idx="9">
                  <c:v>2.4329999999999927</c:v>
                </c:pt>
                <c:pt idx="10">
                  <c:v>2.4429999999999836</c:v>
                </c:pt>
                <c:pt idx="11">
                  <c:v>2.4489999999999839</c:v>
                </c:pt>
                <c:pt idx="12">
                  <c:v>2.4550000000000125</c:v>
                </c:pt>
                <c:pt idx="13">
                  <c:v>2.4630000000000223</c:v>
                </c:pt>
                <c:pt idx="14">
                  <c:v>2.4699999999999989</c:v>
                </c:pt>
                <c:pt idx="15">
                  <c:v>2.4749999999999943</c:v>
                </c:pt>
                <c:pt idx="16">
                  <c:v>2.4809999999999945</c:v>
                </c:pt>
                <c:pt idx="17">
                  <c:v>2.4849999999999852</c:v>
                </c:pt>
                <c:pt idx="18">
                  <c:v>2.4909999999999854</c:v>
                </c:pt>
                <c:pt idx="19">
                  <c:v>2.4959999999999809</c:v>
                </c:pt>
                <c:pt idx="20">
                  <c:v>2.5009999999999764</c:v>
                </c:pt>
                <c:pt idx="21">
                  <c:v>2.5029999999999859</c:v>
                </c:pt>
                <c:pt idx="22">
                  <c:v>2.5040000000000191</c:v>
                </c:pt>
                <c:pt idx="23">
                  <c:v>2.5050000000000239</c:v>
                </c:pt>
                <c:pt idx="24">
                  <c:v>2.5079999999999814</c:v>
                </c:pt>
                <c:pt idx="25">
                  <c:v>2.5089999999999861</c:v>
                </c:pt>
                <c:pt idx="26">
                  <c:v>2.5100000000000193</c:v>
                </c:pt>
                <c:pt idx="27">
                  <c:v>2.5099999999999909</c:v>
                </c:pt>
                <c:pt idx="28">
                  <c:v>2.5109999999999957</c:v>
                </c:pt>
                <c:pt idx="29">
                  <c:v>2.5109999999999957</c:v>
                </c:pt>
                <c:pt idx="30">
                  <c:v>2.5109999999999957</c:v>
                </c:pt>
                <c:pt idx="31">
                  <c:v>2.5100000000000193</c:v>
                </c:pt>
                <c:pt idx="32">
                  <c:v>2.5079999999999814</c:v>
                </c:pt>
                <c:pt idx="33">
                  <c:v>2.5060000000000002</c:v>
                </c:pt>
                <c:pt idx="34">
                  <c:v>2.5040000000000191</c:v>
                </c:pt>
                <c:pt idx="35">
                  <c:v>2.5019999999999811</c:v>
                </c:pt>
                <c:pt idx="36">
                  <c:v>2.5</c:v>
                </c:pt>
                <c:pt idx="37">
                  <c:v>2.4980000000000189</c:v>
                </c:pt>
                <c:pt idx="38">
                  <c:v>2.4959999999999809</c:v>
                </c:pt>
                <c:pt idx="39">
                  <c:v>2.4939999999999998</c:v>
                </c:pt>
                <c:pt idx="40">
                  <c:v>2.4920000000000186</c:v>
                </c:pt>
                <c:pt idx="41">
                  <c:v>2.4889999999999759</c:v>
                </c:pt>
                <c:pt idx="42">
                  <c:v>2.48599999999999</c:v>
                </c:pt>
                <c:pt idx="43">
                  <c:v>2.4830000000000041</c:v>
                </c:pt>
                <c:pt idx="44">
                  <c:v>2.4790000000000134</c:v>
                </c:pt>
                <c:pt idx="45">
                  <c:v>2.4759999999999991</c:v>
                </c:pt>
                <c:pt idx="46">
                  <c:v>2.4720000000000084</c:v>
                </c:pt>
                <c:pt idx="47">
                  <c:v>2.4679999999999893</c:v>
                </c:pt>
                <c:pt idx="48">
                  <c:v>2.4629999999999939</c:v>
                </c:pt>
                <c:pt idx="49">
                  <c:v>2.4599999999999795</c:v>
                </c:pt>
                <c:pt idx="50">
                  <c:v>2.4549999999999841</c:v>
                </c:pt>
                <c:pt idx="51">
                  <c:v>2.4510000000000218</c:v>
                </c:pt>
                <c:pt idx="52">
                  <c:v>2.4480000000000075</c:v>
                </c:pt>
                <c:pt idx="53">
                  <c:v>2.4439999999999884</c:v>
                </c:pt>
                <c:pt idx="54">
                  <c:v>2.4399999999999977</c:v>
                </c:pt>
                <c:pt idx="55">
                  <c:v>2.4370000000000118</c:v>
                </c:pt>
                <c:pt idx="56">
                  <c:v>2.4339999999999975</c:v>
                </c:pt>
                <c:pt idx="57">
                  <c:v>2.4309999999999832</c:v>
                </c:pt>
                <c:pt idx="58">
                  <c:v>2.4279999999999973</c:v>
                </c:pt>
                <c:pt idx="59">
                  <c:v>2.4250000000000114</c:v>
                </c:pt>
                <c:pt idx="60">
                  <c:v>2.421999999999997</c:v>
                </c:pt>
                <c:pt idx="61">
                  <c:v>2.4180000000000064</c:v>
                </c:pt>
                <c:pt idx="62">
                  <c:v>2.414999999999992</c:v>
                </c:pt>
                <c:pt idx="63">
                  <c:v>2.4110000000000014</c:v>
                </c:pt>
                <c:pt idx="64">
                  <c:v>2.407999999999987</c:v>
                </c:pt>
                <c:pt idx="65">
                  <c:v>2.4039999999999964</c:v>
                </c:pt>
                <c:pt idx="66">
                  <c:v>2.3999999999999773</c:v>
                </c:pt>
                <c:pt idx="67">
                  <c:v>2.396000000000015</c:v>
                </c:pt>
                <c:pt idx="68">
                  <c:v>2.3930000000000007</c:v>
                </c:pt>
                <c:pt idx="69">
                  <c:v>2.3889999999999816</c:v>
                </c:pt>
                <c:pt idx="70">
                  <c:v>2.3840000000000146</c:v>
                </c:pt>
                <c:pt idx="71">
                  <c:v>2.3810000000000002</c:v>
                </c:pt>
                <c:pt idx="72">
                  <c:v>2.3780000000000143</c:v>
                </c:pt>
                <c:pt idx="73">
                  <c:v>2.3760000000000048</c:v>
                </c:pt>
                <c:pt idx="74">
                  <c:v>2.3730000000000189</c:v>
                </c:pt>
                <c:pt idx="75">
                  <c:v>2.3699999999999761</c:v>
                </c:pt>
                <c:pt idx="76">
                  <c:v>2.367999999999995</c:v>
                </c:pt>
                <c:pt idx="77">
                  <c:v>2.3639999999999759</c:v>
                </c:pt>
                <c:pt idx="78">
                  <c:v>2.3610000000000184</c:v>
                </c:pt>
                <c:pt idx="79">
                  <c:v>2.3580000000000041</c:v>
                </c:pt>
                <c:pt idx="80">
                  <c:v>2.3550000000000182</c:v>
                </c:pt>
              </c:numCache>
            </c:numRef>
          </c:val>
          <c:extLst>
            <c:ext xmlns:c16="http://schemas.microsoft.com/office/drawing/2014/chart" uri="{C3380CC4-5D6E-409C-BE32-E72D297353CC}">
              <c16:uniqueId val="{00000002-2DCB-8141-9166-5409EA547636}"/>
            </c:ext>
          </c:extLst>
        </c:ser>
        <c:ser>
          <c:idx val="13"/>
          <c:order val="3"/>
          <c:tx>
            <c:v>Diff6</c:v>
          </c:tx>
          <c:spPr>
            <a:solidFill>
              <a:schemeClr val="accent1">
                <a:lumMod val="60000"/>
                <a:lumOff val="40000"/>
              </a:schemeClr>
            </a:solidFill>
            <a:ln>
              <a:noFill/>
            </a:ln>
            <a:effectLst/>
          </c:spPr>
          <c:val>
            <c:numRef>
              <c:f>referenties_meiden!$G$2:$G$82</c:f>
              <c:numCache>
                <c:formatCode>General</c:formatCode>
                <c:ptCount val="81"/>
                <c:pt idx="0">
                  <c:v>3.9189999999999827</c:v>
                </c:pt>
                <c:pt idx="1">
                  <c:v>3.9370000000000118</c:v>
                </c:pt>
                <c:pt idx="2">
                  <c:v>3.9540000000000077</c:v>
                </c:pt>
                <c:pt idx="3">
                  <c:v>3.9710000000000036</c:v>
                </c:pt>
                <c:pt idx="4">
                  <c:v>3.9869999999999948</c:v>
                </c:pt>
                <c:pt idx="5">
                  <c:v>4.0040000000000191</c:v>
                </c:pt>
                <c:pt idx="6">
                  <c:v>4.0199999999999818</c:v>
                </c:pt>
                <c:pt idx="7">
                  <c:v>4.035000000000025</c:v>
                </c:pt>
                <c:pt idx="8">
                  <c:v>4.0510000000000161</c:v>
                </c:pt>
                <c:pt idx="9">
                  <c:v>4.0660000000000025</c:v>
                </c:pt>
                <c:pt idx="10">
                  <c:v>4.0810000000000173</c:v>
                </c:pt>
                <c:pt idx="11">
                  <c:v>4.0930000000000177</c:v>
                </c:pt>
                <c:pt idx="12">
                  <c:v>4.103999999999985</c:v>
                </c:pt>
                <c:pt idx="13">
                  <c:v>4.1149999999999807</c:v>
                </c:pt>
                <c:pt idx="14">
                  <c:v>4.1260000000000048</c:v>
                </c:pt>
                <c:pt idx="15">
                  <c:v>4.1370000000000005</c:v>
                </c:pt>
                <c:pt idx="16">
                  <c:v>4.1450000000000102</c:v>
                </c:pt>
                <c:pt idx="17">
                  <c:v>4.1539999999999964</c:v>
                </c:pt>
                <c:pt idx="18">
                  <c:v>4.1620000000000061</c:v>
                </c:pt>
                <c:pt idx="19">
                  <c:v>4.1700000000000159</c:v>
                </c:pt>
                <c:pt idx="20">
                  <c:v>4.1780000000000257</c:v>
                </c:pt>
                <c:pt idx="21">
                  <c:v>4.1810000000000116</c:v>
                </c:pt>
                <c:pt idx="22">
                  <c:v>4.1839999999999975</c:v>
                </c:pt>
                <c:pt idx="23">
                  <c:v>4.1869999999999834</c:v>
                </c:pt>
                <c:pt idx="24">
                  <c:v>4.1890000000000214</c:v>
                </c:pt>
                <c:pt idx="25">
                  <c:v>4.1920000000000073</c:v>
                </c:pt>
                <c:pt idx="26">
                  <c:v>4.1929999999999836</c:v>
                </c:pt>
                <c:pt idx="27">
                  <c:v>4.1939999999999884</c:v>
                </c:pt>
                <c:pt idx="28">
                  <c:v>4.1950000000000216</c:v>
                </c:pt>
                <c:pt idx="29">
                  <c:v>4.195999999999998</c:v>
                </c:pt>
                <c:pt idx="30">
                  <c:v>4.1970000000000027</c:v>
                </c:pt>
                <c:pt idx="31">
                  <c:v>4.1939999999999884</c:v>
                </c:pt>
                <c:pt idx="32">
                  <c:v>4.1899999999999977</c:v>
                </c:pt>
                <c:pt idx="33">
                  <c:v>4.1870000000000118</c:v>
                </c:pt>
                <c:pt idx="34">
                  <c:v>4.1829999999999927</c:v>
                </c:pt>
                <c:pt idx="35">
                  <c:v>4.1800000000000068</c:v>
                </c:pt>
                <c:pt idx="36">
                  <c:v>4.1769999999999925</c:v>
                </c:pt>
                <c:pt idx="37">
                  <c:v>4.1739999999999782</c:v>
                </c:pt>
                <c:pt idx="38">
                  <c:v>4.1700000000000159</c:v>
                </c:pt>
                <c:pt idx="39">
                  <c:v>4.1670000000000016</c:v>
                </c:pt>
                <c:pt idx="40">
                  <c:v>4.1629999999999825</c:v>
                </c:pt>
                <c:pt idx="41">
                  <c:v>4.1580000000000155</c:v>
                </c:pt>
                <c:pt idx="42">
                  <c:v>4.1529999999999916</c:v>
                </c:pt>
                <c:pt idx="43">
                  <c:v>4.1469999999999914</c:v>
                </c:pt>
                <c:pt idx="44">
                  <c:v>4.1419999999999959</c:v>
                </c:pt>
                <c:pt idx="45">
                  <c:v>4.1370000000000005</c:v>
                </c:pt>
                <c:pt idx="46">
                  <c:v>4.1310000000000002</c:v>
                </c:pt>
                <c:pt idx="47">
                  <c:v>4.1230000000000189</c:v>
                </c:pt>
                <c:pt idx="48">
                  <c:v>4.1170000000000186</c:v>
                </c:pt>
                <c:pt idx="49">
                  <c:v>4.1100000000000136</c:v>
                </c:pt>
                <c:pt idx="50">
                  <c:v>4.1030000000000086</c:v>
                </c:pt>
                <c:pt idx="51">
                  <c:v>4.09699999999998</c:v>
                </c:pt>
                <c:pt idx="52">
                  <c:v>4.0910000000000082</c:v>
                </c:pt>
                <c:pt idx="53">
                  <c:v>4.085000000000008</c:v>
                </c:pt>
                <c:pt idx="54">
                  <c:v>4.0790000000000077</c:v>
                </c:pt>
                <c:pt idx="55">
                  <c:v>4.0729999999999791</c:v>
                </c:pt>
                <c:pt idx="56">
                  <c:v>4.0670000000000073</c:v>
                </c:pt>
                <c:pt idx="57">
                  <c:v>4.0620000000000118</c:v>
                </c:pt>
                <c:pt idx="58">
                  <c:v>4.0569999999999879</c:v>
                </c:pt>
                <c:pt idx="59">
                  <c:v>4.0509999999999877</c:v>
                </c:pt>
                <c:pt idx="60">
                  <c:v>4.0460000000000207</c:v>
                </c:pt>
                <c:pt idx="61">
                  <c:v>4.0409999999999968</c:v>
                </c:pt>
                <c:pt idx="62">
                  <c:v>4.0339999999999918</c:v>
                </c:pt>
                <c:pt idx="63">
                  <c:v>4.0289999999999964</c:v>
                </c:pt>
                <c:pt idx="64">
                  <c:v>4.0220000000000198</c:v>
                </c:pt>
                <c:pt idx="65">
                  <c:v>4.0169999999999959</c:v>
                </c:pt>
                <c:pt idx="66">
                  <c:v>4.0100000000000193</c:v>
                </c:pt>
                <c:pt idx="67">
                  <c:v>4.0039999999999907</c:v>
                </c:pt>
                <c:pt idx="68">
                  <c:v>3.9970000000000141</c:v>
                </c:pt>
                <c:pt idx="69">
                  <c:v>3.9910000000000139</c:v>
                </c:pt>
                <c:pt idx="70">
                  <c:v>3.9849999999999852</c:v>
                </c:pt>
                <c:pt idx="71">
                  <c:v>3.9800000000000182</c:v>
                </c:pt>
                <c:pt idx="72">
                  <c:v>3.9749999999999943</c:v>
                </c:pt>
                <c:pt idx="73">
                  <c:v>3.9699999999999989</c:v>
                </c:pt>
                <c:pt idx="74">
                  <c:v>3.9650000000000034</c:v>
                </c:pt>
                <c:pt idx="75">
                  <c:v>3.960000000000008</c:v>
                </c:pt>
                <c:pt idx="76">
                  <c:v>3.9549999999999841</c:v>
                </c:pt>
                <c:pt idx="77">
                  <c:v>3.9510000000000218</c:v>
                </c:pt>
                <c:pt idx="78">
                  <c:v>3.9449999999999932</c:v>
                </c:pt>
                <c:pt idx="79">
                  <c:v>3.9399999999999977</c:v>
                </c:pt>
                <c:pt idx="80">
                  <c:v>3.9350000000000023</c:v>
                </c:pt>
              </c:numCache>
            </c:numRef>
          </c:val>
          <c:extLst>
            <c:ext xmlns:c16="http://schemas.microsoft.com/office/drawing/2014/chart" uri="{C3380CC4-5D6E-409C-BE32-E72D297353CC}">
              <c16:uniqueId val="{00000003-2DCB-8141-9166-5409EA547636}"/>
            </c:ext>
          </c:extLst>
        </c:ser>
        <c:ser>
          <c:idx val="3"/>
          <c:order val="4"/>
          <c:tx>
            <c:v>Diff</c:v>
          </c:tx>
          <c:spPr>
            <a:solidFill>
              <a:schemeClr val="tx2">
                <a:lumMod val="75000"/>
                <a:lumOff val="25000"/>
              </a:schemeClr>
            </a:solidFill>
            <a:ln>
              <a:noFill/>
            </a:ln>
            <a:effectLst/>
          </c:spPr>
          <c:val>
            <c:numRef>
              <c:f>referenties_meiden!$I$2:$I$82</c:f>
              <c:numCache>
                <c:formatCode>General</c:formatCode>
                <c:ptCount val="81"/>
                <c:pt idx="0">
                  <c:v>4.3540000000000134</c:v>
                </c:pt>
                <c:pt idx="1">
                  <c:v>4.3729999999999905</c:v>
                </c:pt>
                <c:pt idx="2">
                  <c:v>4.3919999999999959</c:v>
                </c:pt>
                <c:pt idx="3">
                  <c:v>4.4110000000000014</c:v>
                </c:pt>
                <c:pt idx="4">
                  <c:v>4.4310000000000116</c:v>
                </c:pt>
                <c:pt idx="5">
                  <c:v>4.4499999999999886</c:v>
                </c:pt>
                <c:pt idx="6">
                  <c:v>4.467000000000013</c:v>
                </c:pt>
                <c:pt idx="7">
                  <c:v>4.4839999999999804</c:v>
                </c:pt>
                <c:pt idx="8">
                  <c:v>4.5010000000000048</c:v>
                </c:pt>
                <c:pt idx="9">
                  <c:v>4.5180000000000007</c:v>
                </c:pt>
                <c:pt idx="10">
                  <c:v>4.5349999999999966</c:v>
                </c:pt>
                <c:pt idx="11">
                  <c:v>4.546999999999997</c:v>
                </c:pt>
                <c:pt idx="12">
                  <c:v>4.5600000000000023</c:v>
                </c:pt>
                <c:pt idx="13">
                  <c:v>4.5720000000000027</c:v>
                </c:pt>
                <c:pt idx="14">
                  <c:v>4.5839999999999748</c:v>
                </c:pt>
                <c:pt idx="15">
                  <c:v>4.5970000000000084</c:v>
                </c:pt>
                <c:pt idx="16">
                  <c:v>4.6059999999999945</c:v>
                </c:pt>
                <c:pt idx="17">
                  <c:v>4.6150000000000091</c:v>
                </c:pt>
                <c:pt idx="18">
                  <c:v>4.6239999999999952</c:v>
                </c:pt>
                <c:pt idx="19">
                  <c:v>4.6329999999999814</c:v>
                </c:pt>
                <c:pt idx="20">
                  <c:v>4.6419999999999959</c:v>
                </c:pt>
                <c:pt idx="21">
                  <c:v>4.6450000000000102</c:v>
                </c:pt>
                <c:pt idx="22">
                  <c:v>4.6490000000000009</c:v>
                </c:pt>
                <c:pt idx="23">
                  <c:v>4.6520000000000152</c:v>
                </c:pt>
                <c:pt idx="24">
                  <c:v>4.6550000000000011</c:v>
                </c:pt>
                <c:pt idx="25">
                  <c:v>4.657999999999987</c:v>
                </c:pt>
                <c:pt idx="26">
                  <c:v>4.6590000000000202</c:v>
                </c:pt>
                <c:pt idx="27">
                  <c:v>4.660000000000025</c:v>
                </c:pt>
                <c:pt idx="28">
                  <c:v>4.6610000000000014</c:v>
                </c:pt>
                <c:pt idx="29">
                  <c:v>4.6620000000000061</c:v>
                </c:pt>
                <c:pt idx="30">
                  <c:v>4.6630000000000109</c:v>
                </c:pt>
                <c:pt idx="31">
                  <c:v>4.6589999999999918</c:v>
                </c:pt>
                <c:pt idx="32">
                  <c:v>4.6560000000000059</c:v>
                </c:pt>
                <c:pt idx="33">
                  <c:v>4.6519999999999868</c:v>
                </c:pt>
                <c:pt idx="34">
                  <c:v>4.6490000000000009</c:v>
                </c:pt>
                <c:pt idx="35">
                  <c:v>4.6450000000000102</c:v>
                </c:pt>
                <c:pt idx="36">
                  <c:v>4.6409999999999911</c:v>
                </c:pt>
                <c:pt idx="37">
                  <c:v>4.6370000000000005</c:v>
                </c:pt>
                <c:pt idx="38">
                  <c:v>4.6339999999999861</c:v>
                </c:pt>
                <c:pt idx="39">
                  <c:v>4.6299999999999955</c:v>
                </c:pt>
                <c:pt idx="40">
                  <c:v>4.6260000000000048</c:v>
                </c:pt>
                <c:pt idx="41">
                  <c:v>4.6200000000000045</c:v>
                </c:pt>
                <c:pt idx="42">
                  <c:v>4.6140000000000043</c:v>
                </c:pt>
                <c:pt idx="43">
                  <c:v>4.6090000000000089</c:v>
                </c:pt>
                <c:pt idx="44">
                  <c:v>4.6030000000000086</c:v>
                </c:pt>
                <c:pt idx="45">
                  <c:v>4.59699999999998</c:v>
                </c:pt>
                <c:pt idx="46">
                  <c:v>4.5889999999999986</c:v>
                </c:pt>
                <c:pt idx="47">
                  <c:v>4.5819999999999936</c:v>
                </c:pt>
                <c:pt idx="48">
                  <c:v>4.5739999999999839</c:v>
                </c:pt>
                <c:pt idx="49">
                  <c:v>4.5660000000000025</c:v>
                </c:pt>
                <c:pt idx="50">
                  <c:v>4.5589999999999975</c:v>
                </c:pt>
                <c:pt idx="51">
                  <c:v>4.5520000000000209</c:v>
                </c:pt>
                <c:pt idx="52">
                  <c:v>4.5449999999999875</c:v>
                </c:pt>
                <c:pt idx="53">
                  <c:v>4.5380000000000109</c:v>
                </c:pt>
                <c:pt idx="54">
                  <c:v>4.5310000000000059</c:v>
                </c:pt>
                <c:pt idx="55">
                  <c:v>4.5240000000000009</c:v>
                </c:pt>
                <c:pt idx="56">
                  <c:v>4.5190000000000055</c:v>
                </c:pt>
                <c:pt idx="57">
                  <c:v>4.5130000000000052</c:v>
                </c:pt>
                <c:pt idx="58">
                  <c:v>4.507000000000005</c:v>
                </c:pt>
                <c:pt idx="59">
                  <c:v>4.5020000000000095</c:v>
                </c:pt>
                <c:pt idx="60">
                  <c:v>4.4959999999999809</c:v>
                </c:pt>
                <c:pt idx="61">
                  <c:v>4.4890000000000043</c:v>
                </c:pt>
                <c:pt idx="62">
                  <c:v>4.4830000000000041</c:v>
                </c:pt>
                <c:pt idx="63">
                  <c:v>4.4759999999999991</c:v>
                </c:pt>
                <c:pt idx="64">
                  <c:v>4.4699999999999989</c:v>
                </c:pt>
                <c:pt idx="65">
                  <c:v>4.4630000000000223</c:v>
                </c:pt>
                <c:pt idx="66">
                  <c:v>4.4559999999999889</c:v>
                </c:pt>
                <c:pt idx="67">
                  <c:v>4.4490000000000123</c:v>
                </c:pt>
                <c:pt idx="68">
                  <c:v>4.4419999999999789</c:v>
                </c:pt>
                <c:pt idx="69">
                  <c:v>4.4339999999999975</c:v>
                </c:pt>
                <c:pt idx="70">
                  <c:v>4.4269999999999925</c:v>
                </c:pt>
                <c:pt idx="71">
                  <c:v>4.421999999999997</c:v>
                </c:pt>
                <c:pt idx="72">
                  <c:v>4.4170000000000016</c:v>
                </c:pt>
                <c:pt idx="73">
                  <c:v>4.4110000000000014</c:v>
                </c:pt>
                <c:pt idx="74">
                  <c:v>4.4059999999999775</c:v>
                </c:pt>
                <c:pt idx="75">
                  <c:v>4.4010000000000105</c:v>
                </c:pt>
                <c:pt idx="76">
                  <c:v>4.3950000000000102</c:v>
                </c:pt>
                <c:pt idx="77">
                  <c:v>4.3889999999999816</c:v>
                </c:pt>
                <c:pt idx="78">
                  <c:v>4.3840000000000146</c:v>
                </c:pt>
                <c:pt idx="79">
                  <c:v>4.3780000000000143</c:v>
                </c:pt>
                <c:pt idx="80">
                  <c:v>4.3719999999999857</c:v>
                </c:pt>
              </c:numCache>
            </c:numRef>
          </c:val>
          <c:extLst>
            <c:ext xmlns:c16="http://schemas.microsoft.com/office/drawing/2014/chart" uri="{C3380CC4-5D6E-409C-BE32-E72D297353CC}">
              <c16:uniqueId val="{00000004-2DCB-8141-9166-5409EA547636}"/>
            </c:ext>
          </c:extLst>
        </c:ser>
        <c:ser>
          <c:idx val="4"/>
          <c:order val="5"/>
          <c:tx>
            <c:v>Diff2</c:v>
          </c:tx>
          <c:spPr>
            <a:solidFill>
              <a:schemeClr val="tx2">
                <a:lumMod val="75000"/>
                <a:lumOff val="25000"/>
              </a:schemeClr>
            </a:solidFill>
            <a:ln>
              <a:noFill/>
            </a:ln>
            <a:effectLst/>
          </c:spPr>
          <c:val>
            <c:numRef>
              <c:f>referenties_meiden!$K$2:$K$82</c:f>
              <c:numCache>
                <c:formatCode>General</c:formatCode>
                <c:ptCount val="81"/>
                <c:pt idx="0">
                  <c:v>4.353999999999985</c:v>
                </c:pt>
                <c:pt idx="1">
                  <c:v>4.3730000000000189</c:v>
                </c:pt>
                <c:pt idx="2">
                  <c:v>4.3919999999999959</c:v>
                </c:pt>
                <c:pt idx="3">
                  <c:v>4.4110000000000014</c:v>
                </c:pt>
                <c:pt idx="4">
                  <c:v>4.4309999999999832</c:v>
                </c:pt>
                <c:pt idx="5">
                  <c:v>4.4500000000000171</c:v>
                </c:pt>
                <c:pt idx="6">
                  <c:v>4.4669999999999845</c:v>
                </c:pt>
                <c:pt idx="7">
                  <c:v>4.4840000000000089</c:v>
                </c:pt>
                <c:pt idx="8">
                  <c:v>4.5010000000000048</c:v>
                </c:pt>
                <c:pt idx="9">
                  <c:v>4.5180000000000007</c:v>
                </c:pt>
                <c:pt idx="10">
                  <c:v>4.5349999999999966</c:v>
                </c:pt>
                <c:pt idx="11">
                  <c:v>4.546999999999997</c:v>
                </c:pt>
                <c:pt idx="12">
                  <c:v>4.5600000000000023</c:v>
                </c:pt>
                <c:pt idx="13">
                  <c:v>4.5720000000000027</c:v>
                </c:pt>
                <c:pt idx="14">
                  <c:v>4.5840000000000032</c:v>
                </c:pt>
                <c:pt idx="15">
                  <c:v>4.59699999999998</c:v>
                </c:pt>
                <c:pt idx="16">
                  <c:v>4.6059999999999945</c:v>
                </c:pt>
                <c:pt idx="17">
                  <c:v>4.6150000000000091</c:v>
                </c:pt>
                <c:pt idx="18">
                  <c:v>4.6239999999999952</c:v>
                </c:pt>
                <c:pt idx="19">
                  <c:v>4.6330000000000098</c:v>
                </c:pt>
                <c:pt idx="20">
                  <c:v>4.6419999999999959</c:v>
                </c:pt>
                <c:pt idx="21">
                  <c:v>4.6449999999999818</c:v>
                </c:pt>
                <c:pt idx="22">
                  <c:v>4.6490000000000009</c:v>
                </c:pt>
                <c:pt idx="23">
                  <c:v>4.6519999999999868</c:v>
                </c:pt>
                <c:pt idx="24">
                  <c:v>4.6549999999999727</c:v>
                </c:pt>
                <c:pt idx="25">
                  <c:v>4.6580000000000155</c:v>
                </c:pt>
                <c:pt idx="26">
                  <c:v>4.6589999999999918</c:v>
                </c:pt>
                <c:pt idx="27">
                  <c:v>4.6599999999999966</c:v>
                </c:pt>
                <c:pt idx="28">
                  <c:v>4.6610000000000014</c:v>
                </c:pt>
                <c:pt idx="29">
                  <c:v>4.6619999999999777</c:v>
                </c:pt>
                <c:pt idx="30">
                  <c:v>4.6629999999999825</c:v>
                </c:pt>
                <c:pt idx="31">
                  <c:v>4.6590000000000202</c:v>
                </c:pt>
                <c:pt idx="32">
                  <c:v>4.6560000000000059</c:v>
                </c:pt>
                <c:pt idx="33">
                  <c:v>4.6519999999999868</c:v>
                </c:pt>
                <c:pt idx="34">
                  <c:v>4.6490000000000009</c:v>
                </c:pt>
                <c:pt idx="35">
                  <c:v>4.6449999999999818</c:v>
                </c:pt>
                <c:pt idx="36">
                  <c:v>4.6410000000000196</c:v>
                </c:pt>
                <c:pt idx="37">
                  <c:v>4.6370000000000005</c:v>
                </c:pt>
                <c:pt idx="38">
                  <c:v>4.6340000000000146</c:v>
                </c:pt>
                <c:pt idx="39">
                  <c:v>4.6299999999999955</c:v>
                </c:pt>
                <c:pt idx="40">
                  <c:v>4.6260000000000048</c:v>
                </c:pt>
                <c:pt idx="41">
                  <c:v>4.6200000000000045</c:v>
                </c:pt>
                <c:pt idx="42">
                  <c:v>4.6140000000000043</c:v>
                </c:pt>
                <c:pt idx="43">
                  <c:v>4.6090000000000089</c:v>
                </c:pt>
                <c:pt idx="44">
                  <c:v>4.6029999999999802</c:v>
                </c:pt>
                <c:pt idx="45">
                  <c:v>4.5970000000000084</c:v>
                </c:pt>
                <c:pt idx="46">
                  <c:v>4.5889999999999986</c:v>
                </c:pt>
                <c:pt idx="47">
                  <c:v>4.5819999999999936</c:v>
                </c:pt>
                <c:pt idx="48">
                  <c:v>4.5740000000000123</c:v>
                </c:pt>
                <c:pt idx="49">
                  <c:v>4.5660000000000025</c:v>
                </c:pt>
                <c:pt idx="50">
                  <c:v>4.5589999999999975</c:v>
                </c:pt>
                <c:pt idx="51">
                  <c:v>4.5519999999999925</c:v>
                </c:pt>
                <c:pt idx="52">
                  <c:v>4.5449999999999875</c:v>
                </c:pt>
                <c:pt idx="53">
                  <c:v>4.5379999999999825</c:v>
                </c:pt>
                <c:pt idx="54">
                  <c:v>4.5310000000000059</c:v>
                </c:pt>
                <c:pt idx="55">
                  <c:v>4.5240000000000009</c:v>
                </c:pt>
                <c:pt idx="56">
                  <c:v>4.518999999999977</c:v>
                </c:pt>
                <c:pt idx="57">
                  <c:v>4.5130000000000052</c:v>
                </c:pt>
                <c:pt idx="58">
                  <c:v>4.507000000000005</c:v>
                </c:pt>
                <c:pt idx="59">
                  <c:v>4.5020000000000095</c:v>
                </c:pt>
                <c:pt idx="60">
                  <c:v>4.4960000000000093</c:v>
                </c:pt>
                <c:pt idx="61">
                  <c:v>4.4890000000000043</c:v>
                </c:pt>
                <c:pt idx="62">
                  <c:v>4.4830000000000041</c:v>
                </c:pt>
                <c:pt idx="63">
                  <c:v>4.4759999999999991</c:v>
                </c:pt>
                <c:pt idx="64">
                  <c:v>4.4699999999999989</c:v>
                </c:pt>
                <c:pt idx="65">
                  <c:v>4.4629999999999939</c:v>
                </c:pt>
                <c:pt idx="66">
                  <c:v>4.4560000000000173</c:v>
                </c:pt>
                <c:pt idx="67">
                  <c:v>4.4489999999999839</c:v>
                </c:pt>
                <c:pt idx="68">
                  <c:v>4.4420000000000073</c:v>
                </c:pt>
                <c:pt idx="69">
                  <c:v>4.4339999999999975</c:v>
                </c:pt>
                <c:pt idx="70">
                  <c:v>4.4270000000000209</c:v>
                </c:pt>
                <c:pt idx="71">
                  <c:v>4.421999999999997</c:v>
                </c:pt>
                <c:pt idx="72">
                  <c:v>4.4170000000000016</c:v>
                </c:pt>
                <c:pt idx="73">
                  <c:v>4.4110000000000014</c:v>
                </c:pt>
                <c:pt idx="74">
                  <c:v>4.4060000000000059</c:v>
                </c:pt>
                <c:pt idx="75">
                  <c:v>4.400999999999982</c:v>
                </c:pt>
                <c:pt idx="76">
                  <c:v>4.3950000000000102</c:v>
                </c:pt>
                <c:pt idx="77">
                  <c:v>4.38900000000001</c:v>
                </c:pt>
                <c:pt idx="78">
                  <c:v>4.3839999999999861</c:v>
                </c:pt>
                <c:pt idx="79">
                  <c:v>4.3779999999999859</c:v>
                </c:pt>
                <c:pt idx="80">
                  <c:v>4.3720000000000141</c:v>
                </c:pt>
              </c:numCache>
            </c:numRef>
          </c:val>
          <c:extLst>
            <c:ext xmlns:c16="http://schemas.microsoft.com/office/drawing/2014/chart" uri="{C3380CC4-5D6E-409C-BE32-E72D297353CC}">
              <c16:uniqueId val="{00000005-2DCB-8141-9166-5409EA547636}"/>
            </c:ext>
          </c:extLst>
        </c:ser>
        <c:ser>
          <c:idx val="7"/>
          <c:order val="6"/>
          <c:tx>
            <c:v>Diff3</c:v>
          </c:tx>
          <c:spPr>
            <a:solidFill>
              <a:schemeClr val="accent1">
                <a:lumMod val="60000"/>
                <a:lumOff val="40000"/>
              </a:schemeClr>
            </a:solidFill>
            <a:ln>
              <a:noFill/>
            </a:ln>
            <a:effectLst/>
          </c:spPr>
          <c:val>
            <c:numRef>
              <c:f>referenties_meiden!$M$2:$M$82</c:f>
              <c:numCache>
                <c:formatCode>General</c:formatCode>
                <c:ptCount val="81"/>
                <c:pt idx="0">
                  <c:v>3.9190000000000111</c:v>
                </c:pt>
                <c:pt idx="1">
                  <c:v>3.9369999999999834</c:v>
                </c:pt>
                <c:pt idx="2">
                  <c:v>3.9540000000000077</c:v>
                </c:pt>
                <c:pt idx="3">
                  <c:v>3.9710000000000036</c:v>
                </c:pt>
                <c:pt idx="4">
                  <c:v>3.9869999999999948</c:v>
                </c:pt>
                <c:pt idx="5">
                  <c:v>4.0039999999999907</c:v>
                </c:pt>
                <c:pt idx="6">
                  <c:v>4.0200000000000102</c:v>
                </c:pt>
                <c:pt idx="7">
                  <c:v>4.0349999999999966</c:v>
                </c:pt>
                <c:pt idx="8">
                  <c:v>4.0509999999999877</c:v>
                </c:pt>
                <c:pt idx="9">
                  <c:v>4.0660000000000025</c:v>
                </c:pt>
                <c:pt idx="10">
                  <c:v>4.0809999999999889</c:v>
                </c:pt>
                <c:pt idx="11">
                  <c:v>4.0929999999999893</c:v>
                </c:pt>
                <c:pt idx="12">
                  <c:v>4.103999999999985</c:v>
                </c:pt>
                <c:pt idx="13">
                  <c:v>4.1150000000000091</c:v>
                </c:pt>
                <c:pt idx="14">
                  <c:v>4.1260000000000048</c:v>
                </c:pt>
                <c:pt idx="15">
                  <c:v>4.1370000000000005</c:v>
                </c:pt>
                <c:pt idx="16">
                  <c:v>4.1450000000000102</c:v>
                </c:pt>
                <c:pt idx="17">
                  <c:v>4.1539999999999964</c:v>
                </c:pt>
                <c:pt idx="18">
                  <c:v>4.1620000000000061</c:v>
                </c:pt>
                <c:pt idx="19">
                  <c:v>4.1700000000000159</c:v>
                </c:pt>
                <c:pt idx="20">
                  <c:v>4.1779999999999973</c:v>
                </c:pt>
                <c:pt idx="21">
                  <c:v>4.1810000000000116</c:v>
                </c:pt>
                <c:pt idx="22">
                  <c:v>4.1839999999999975</c:v>
                </c:pt>
                <c:pt idx="23">
                  <c:v>4.1870000000000118</c:v>
                </c:pt>
                <c:pt idx="24">
                  <c:v>4.1890000000000214</c:v>
                </c:pt>
                <c:pt idx="25">
                  <c:v>4.1920000000000073</c:v>
                </c:pt>
                <c:pt idx="26">
                  <c:v>4.1929999999999836</c:v>
                </c:pt>
                <c:pt idx="27">
                  <c:v>4.1939999999999884</c:v>
                </c:pt>
                <c:pt idx="28">
                  <c:v>4.1949999999999932</c:v>
                </c:pt>
                <c:pt idx="29">
                  <c:v>4.195999999999998</c:v>
                </c:pt>
                <c:pt idx="30">
                  <c:v>4.1970000000000027</c:v>
                </c:pt>
                <c:pt idx="31">
                  <c:v>4.1939999999999884</c:v>
                </c:pt>
                <c:pt idx="32">
                  <c:v>4.1899999999999977</c:v>
                </c:pt>
                <c:pt idx="33">
                  <c:v>4.1870000000000118</c:v>
                </c:pt>
                <c:pt idx="34">
                  <c:v>4.1829999999999927</c:v>
                </c:pt>
                <c:pt idx="35">
                  <c:v>4.1800000000000068</c:v>
                </c:pt>
                <c:pt idx="36">
                  <c:v>4.1769999999999925</c:v>
                </c:pt>
                <c:pt idx="37">
                  <c:v>4.1740000000000066</c:v>
                </c:pt>
                <c:pt idx="38">
                  <c:v>4.1699999999999875</c:v>
                </c:pt>
                <c:pt idx="39">
                  <c:v>4.1670000000000016</c:v>
                </c:pt>
                <c:pt idx="40">
                  <c:v>4.1629999999999825</c:v>
                </c:pt>
                <c:pt idx="41">
                  <c:v>4.157999999999987</c:v>
                </c:pt>
                <c:pt idx="42">
                  <c:v>4.1529999999999916</c:v>
                </c:pt>
                <c:pt idx="43">
                  <c:v>4.1469999999999914</c:v>
                </c:pt>
                <c:pt idx="44">
                  <c:v>4.1419999999999959</c:v>
                </c:pt>
                <c:pt idx="45">
                  <c:v>4.1370000000000005</c:v>
                </c:pt>
                <c:pt idx="46">
                  <c:v>4.1310000000000002</c:v>
                </c:pt>
                <c:pt idx="47">
                  <c:v>4.1230000000000189</c:v>
                </c:pt>
                <c:pt idx="48">
                  <c:v>4.1169999999999902</c:v>
                </c:pt>
                <c:pt idx="49">
                  <c:v>4.1099999999999852</c:v>
                </c:pt>
                <c:pt idx="50">
                  <c:v>4.1030000000000086</c:v>
                </c:pt>
                <c:pt idx="51">
                  <c:v>4.0970000000000084</c:v>
                </c:pt>
                <c:pt idx="52">
                  <c:v>4.0910000000000082</c:v>
                </c:pt>
                <c:pt idx="53">
                  <c:v>4.085000000000008</c:v>
                </c:pt>
                <c:pt idx="54">
                  <c:v>4.0789999999999793</c:v>
                </c:pt>
                <c:pt idx="55">
                  <c:v>4.0730000000000075</c:v>
                </c:pt>
                <c:pt idx="56">
                  <c:v>4.0670000000000073</c:v>
                </c:pt>
                <c:pt idx="57">
                  <c:v>4.0619999999999834</c:v>
                </c:pt>
                <c:pt idx="58">
                  <c:v>4.0569999999999879</c:v>
                </c:pt>
                <c:pt idx="59">
                  <c:v>4.0509999999999877</c:v>
                </c:pt>
                <c:pt idx="60">
                  <c:v>4.0459999999999923</c:v>
                </c:pt>
                <c:pt idx="61">
                  <c:v>4.0409999999999968</c:v>
                </c:pt>
                <c:pt idx="62">
                  <c:v>4.0339999999999918</c:v>
                </c:pt>
                <c:pt idx="63">
                  <c:v>4.0289999999999964</c:v>
                </c:pt>
                <c:pt idx="64">
                  <c:v>4.0219999999999914</c:v>
                </c:pt>
                <c:pt idx="65">
                  <c:v>4.0169999999999959</c:v>
                </c:pt>
                <c:pt idx="66">
                  <c:v>4.0099999999999909</c:v>
                </c:pt>
                <c:pt idx="67">
                  <c:v>4.0040000000000191</c:v>
                </c:pt>
                <c:pt idx="68">
                  <c:v>3.9970000000000141</c:v>
                </c:pt>
                <c:pt idx="69">
                  <c:v>3.9909999999999854</c:v>
                </c:pt>
                <c:pt idx="70">
                  <c:v>3.9849999999999852</c:v>
                </c:pt>
                <c:pt idx="71">
                  <c:v>3.9799999999999898</c:v>
                </c:pt>
                <c:pt idx="72">
                  <c:v>3.9749999999999943</c:v>
                </c:pt>
                <c:pt idx="73">
                  <c:v>3.9699999999999989</c:v>
                </c:pt>
                <c:pt idx="74">
                  <c:v>3.9650000000000034</c:v>
                </c:pt>
                <c:pt idx="75">
                  <c:v>3.960000000000008</c:v>
                </c:pt>
                <c:pt idx="76">
                  <c:v>3.9549999999999841</c:v>
                </c:pt>
                <c:pt idx="77">
                  <c:v>3.9509999999999934</c:v>
                </c:pt>
                <c:pt idx="78">
                  <c:v>3.9449999999999932</c:v>
                </c:pt>
                <c:pt idx="79">
                  <c:v>3.9399999999999977</c:v>
                </c:pt>
                <c:pt idx="80">
                  <c:v>3.9350000000000023</c:v>
                </c:pt>
              </c:numCache>
            </c:numRef>
          </c:val>
          <c:extLst>
            <c:ext xmlns:c16="http://schemas.microsoft.com/office/drawing/2014/chart" uri="{C3380CC4-5D6E-409C-BE32-E72D297353CC}">
              <c16:uniqueId val="{00000006-2DCB-8141-9166-5409EA547636}"/>
            </c:ext>
          </c:extLst>
        </c:ser>
        <c:ser>
          <c:idx val="9"/>
          <c:order val="7"/>
          <c:tx>
            <c:v>Diff4</c:v>
          </c:tx>
          <c:spPr>
            <a:solidFill>
              <a:schemeClr val="tx2">
                <a:lumMod val="25000"/>
                <a:lumOff val="75000"/>
              </a:schemeClr>
            </a:solidFill>
            <a:ln>
              <a:noFill/>
            </a:ln>
            <a:effectLst/>
          </c:spPr>
          <c:val>
            <c:numRef>
              <c:f>referenties_meiden!$O$2:$O$82</c:f>
              <c:numCache>
                <c:formatCode>General</c:formatCode>
                <c:ptCount val="81"/>
                <c:pt idx="0">
                  <c:v>2.3460000000000036</c:v>
                </c:pt>
                <c:pt idx="1">
                  <c:v>2.3549999999999898</c:v>
                </c:pt>
                <c:pt idx="2">
                  <c:v>2.3659999999999854</c:v>
                </c:pt>
                <c:pt idx="3">
                  <c:v>2.3760000000000048</c:v>
                </c:pt>
                <c:pt idx="4">
                  <c:v>2.3870000000000005</c:v>
                </c:pt>
                <c:pt idx="5">
                  <c:v>2.3969999999999914</c:v>
                </c:pt>
                <c:pt idx="6">
                  <c:v>2.4060000000000059</c:v>
                </c:pt>
                <c:pt idx="7">
                  <c:v>2.414999999999992</c:v>
                </c:pt>
                <c:pt idx="8">
                  <c:v>2.4240000000000066</c:v>
                </c:pt>
                <c:pt idx="9">
                  <c:v>2.4329999999999927</c:v>
                </c:pt>
                <c:pt idx="10">
                  <c:v>2.4430000000000121</c:v>
                </c:pt>
                <c:pt idx="11">
                  <c:v>2.4490000000000123</c:v>
                </c:pt>
                <c:pt idx="12">
                  <c:v>2.4550000000000125</c:v>
                </c:pt>
                <c:pt idx="13">
                  <c:v>2.4629999999999939</c:v>
                </c:pt>
                <c:pt idx="14">
                  <c:v>2.4699999999999989</c:v>
                </c:pt>
                <c:pt idx="15">
                  <c:v>2.4749999999999943</c:v>
                </c:pt>
                <c:pt idx="16">
                  <c:v>2.4809999999999945</c:v>
                </c:pt>
                <c:pt idx="17">
                  <c:v>2.4849999999999852</c:v>
                </c:pt>
                <c:pt idx="18">
                  <c:v>2.4910000000000139</c:v>
                </c:pt>
                <c:pt idx="19">
                  <c:v>2.4959999999999809</c:v>
                </c:pt>
                <c:pt idx="20">
                  <c:v>2.5010000000000048</c:v>
                </c:pt>
                <c:pt idx="21">
                  <c:v>2.5029999999999859</c:v>
                </c:pt>
                <c:pt idx="22">
                  <c:v>2.5039999999999907</c:v>
                </c:pt>
                <c:pt idx="23">
                  <c:v>2.5049999999999955</c:v>
                </c:pt>
                <c:pt idx="24">
                  <c:v>2.5079999999999814</c:v>
                </c:pt>
                <c:pt idx="25">
                  <c:v>2.5089999999999861</c:v>
                </c:pt>
                <c:pt idx="26">
                  <c:v>2.5100000000000193</c:v>
                </c:pt>
                <c:pt idx="27">
                  <c:v>2.5099999999999909</c:v>
                </c:pt>
                <c:pt idx="28">
                  <c:v>2.5109999999999957</c:v>
                </c:pt>
                <c:pt idx="29">
                  <c:v>2.5110000000000241</c:v>
                </c:pt>
                <c:pt idx="30">
                  <c:v>2.5109999999999957</c:v>
                </c:pt>
                <c:pt idx="31">
                  <c:v>2.5099999999999909</c:v>
                </c:pt>
                <c:pt idx="32">
                  <c:v>2.5080000000000098</c:v>
                </c:pt>
                <c:pt idx="33">
                  <c:v>2.5060000000000002</c:v>
                </c:pt>
                <c:pt idx="34">
                  <c:v>2.5039999999999907</c:v>
                </c:pt>
                <c:pt idx="35">
                  <c:v>2.5020000000000095</c:v>
                </c:pt>
                <c:pt idx="36">
                  <c:v>2.5</c:v>
                </c:pt>
                <c:pt idx="37">
                  <c:v>2.4979999999999905</c:v>
                </c:pt>
                <c:pt idx="38">
                  <c:v>2.4960000000000093</c:v>
                </c:pt>
                <c:pt idx="39">
                  <c:v>2.4939999999999998</c:v>
                </c:pt>
                <c:pt idx="40">
                  <c:v>2.4920000000000186</c:v>
                </c:pt>
                <c:pt idx="41">
                  <c:v>2.4890000000000043</c:v>
                </c:pt>
                <c:pt idx="42">
                  <c:v>2.4860000000000184</c:v>
                </c:pt>
                <c:pt idx="43">
                  <c:v>2.4830000000000041</c:v>
                </c:pt>
                <c:pt idx="44">
                  <c:v>2.4790000000000134</c:v>
                </c:pt>
                <c:pt idx="45">
                  <c:v>2.4759999999999991</c:v>
                </c:pt>
                <c:pt idx="46">
                  <c:v>2.47199999999998</c:v>
                </c:pt>
                <c:pt idx="47">
                  <c:v>2.4679999999999893</c:v>
                </c:pt>
                <c:pt idx="48">
                  <c:v>2.4630000000000223</c:v>
                </c:pt>
                <c:pt idx="49">
                  <c:v>2.460000000000008</c:v>
                </c:pt>
                <c:pt idx="50">
                  <c:v>2.4550000000000125</c:v>
                </c:pt>
                <c:pt idx="51">
                  <c:v>2.4509999999999934</c:v>
                </c:pt>
                <c:pt idx="52">
                  <c:v>2.4480000000000075</c:v>
                </c:pt>
                <c:pt idx="53">
                  <c:v>2.4439999999999884</c:v>
                </c:pt>
                <c:pt idx="54">
                  <c:v>2.4400000000000261</c:v>
                </c:pt>
                <c:pt idx="55">
                  <c:v>2.4370000000000118</c:v>
                </c:pt>
                <c:pt idx="56">
                  <c:v>2.4339999999999975</c:v>
                </c:pt>
                <c:pt idx="57">
                  <c:v>2.4310000000000116</c:v>
                </c:pt>
                <c:pt idx="58">
                  <c:v>2.4279999999999973</c:v>
                </c:pt>
                <c:pt idx="59">
                  <c:v>2.4250000000000114</c:v>
                </c:pt>
                <c:pt idx="60">
                  <c:v>2.421999999999997</c:v>
                </c:pt>
                <c:pt idx="61">
                  <c:v>2.4180000000000064</c:v>
                </c:pt>
                <c:pt idx="62">
                  <c:v>2.414999999999992</c:v>
                </c:pt>
                <c:pt idx="63">
                  <c:v>2.4110000000000014</c:v>
                </c:pt>
                <c:pt idx="64">
                  <c:v>2.4080000000000155</c:v>
                </c:pt>
                <c:pt idx="65">
                  <c:v>2.4039999999999964</c:v>
                </c:pt>
                <c:pt idx="66">
                  <c:v>2.4000000000000057</c:v>
                </c:pt>
                <c:pt idx="67">
                  <c:v>2.3959999999999866</c:v>
                </c:pt>
                <c:pt idx="68">
                  <c:v>2.3930000000000007</c:v>
                </c:pt>
                <c:pt idx="69">
                  <c:v>2.38900000000001</c:v>
                </c:pt>
                <c:pt idx="70">
                  <c:v>2.3840000000000146</c:v>
                </c:pt>
                <c:pt idx="71">
                  <c:v>2.3810000000000002</c:v>
                </c:pt>
                <c:pt idx="72">
                  <c:v>2.3780000000000143</c:v>
                </c:pt>
                <c:pt idx="73">
                  <c:v>2.3760000000000048</c:v>
                </c:pt>
                <c:pt idx="74">
                  <c:v>2.3729999999999905</c:v>
                </c:pt>
                <c:pt idx="75">
                  <c:v>2.3700000000000045</c:v>
                </c:pt>
                <c:pt idx="76">
                  <c:v>2.367999999999995</c:v>
                </c:pt>
                <c:pt idx="77">
                  <c:v>2.3640000000000043</c:v>
                </c:pt>
                <c:pt idx="78">
                  <c:v>2.3610000000000184</c:v>
                </c:pt>
                <c:pt idx="79">
                  <c:v>2.3580000000000041</c:v>
                </c:pt>
                <c:pt idx="80">
                  <c:v>2.3549999999999898</c:v>
                </c:pt>
              </c:numCache>
            </c:numRef>
          </c:val>
          <c:extLst>
            <c:ext xmlns:c16="http://schemas.microsoft.com/office/drawing/2014/chart" uri="{C3380CC4-5D6E-409C-BE32-E72D297353CC}">
              <c16:uniqueId val="{00000007-2DCB-8141-9166-5409EA547636}"/>
            </c:ext>
          </c:extLst>
        </c:ser>
        <c:ser>
          <c:idx val="11"/>
          <c:order val="8"/>
          <c:tx>
            <c:v>Diff5</c:v>
          </c:tx>
          <c:spPr>
            <a:solidFill>
              <a:schemeClr val="accent1">
                <a:lumMod val="20000"/>
                <a:lumOff val="80000"/>
              </a:schemeClr>
            </a:solidFill>
            <a:ln>
              <a:noFill/>
            </a:ln>
            <a:effectLst/>
          </c:spPr>
          <c:val>
            <c:numRef>
              <c:f>referenties_meiden!$Q$2:$Q$82</c:f>
              <c:numCache>
                <c:formatCode>General</c:formatCode>
                <c:ptCount val="81"/>
                <c:pt idx="0">
                  <c:v>1.5229999999999961</c:v>
                </c:pt>
                <c:pt idx="1">
                  <c:v>1.5300000000000011</c:v>
                </c:pt>
                <c:pt idx="2">
                  <c:v>1.5360000000000014</c:v>
                </c:pt>
                <c:pt idx="3">
                  <c:v>1.5430000000000064</c:v>
                </c:pt>
                <c:pt idx="4">
                  <c:v>1.5490000000000066</c:v>
                </c:pt>
                <c:pt idx="5">
                  <c:v>1.5570000000000164</c:v>
                </c:pt>
                <c:pt idx="6">
                  <c:v>1.5619999999999834</c:v>
                </c:pt>
                <c:pt idx="7">
                  <c:v>1.5690000000000168</c:v>
                </c:pt>
                <c:pt idx="8">
                  <c:v>1.5739999999999839</c:v>
                </c:pt>
                <c:pt idx="9">
                  <c:v>1.5810000000000173</c:v>
                </c:pt>
                <c:pt idx="10">
                  <c:v>1.5859999999999843</c:v>
                </c:pt>
                <c:pt idx="11">
                  <c:v>1.5910000000000082</c:v>
                </c:pt>
                <c:pt idx="12">
                  <c:v>1.5949999999999989</c:v>
                </c:pt>
                <c:pt idx="13">
                  <c:v>1.5989999999999895</c:v>
                </c:pt>
                <c:pt idx="14">
                  <c:v>1.6030000000000086</c:v>
                </c:pt>
                <c:pt idx="15">
                  <c:v>1.6080000000000041</c:v>
                </c:pt>
                <c:pt idx="16">
                  <c:v>1.61099999999999</c:v>
                </c:pt>
                <c:pt idx="17">
                  <c:v>1.6150000000000091</c:v>
                </c:pt>
                <c:pt idx="18">
                  <c:v>1.6169999999999902</c:v>
                </c:pt>
                <c:pt idx="19">
                  <c:v>1.6200000000000045</c:v>
                </c:pt>
                <c:pt idx="20">
                  <c:v>1.6229999999999905</c:v>
                </c:pt>
                <c:pt idx="21">
                  <c:v>1.625</c:v>
                </c:pt>
                <c:pt idx="22">
                  <c:v>1.6260000000000048</c:v>
                </c:pt>
                <c:pt idx="23">
                  <c:v>1.6269999999999811</c:v>
                </c:pt>
                <c:pt idx="24">
                  <c:v>1.6280000000000143</c:v>
                </c:pt>
                <c:pt idx="25">
                  <c:v>1.6289999999999907</c:v>
                </c:pt>
                <c:pt idx="26">
                  <c:v>1.6299999999999955</c:v>
                </c:pt>
                <c:pt idx="27">
                  <c:v>1.6310000000000002</c:v>
                </c:pt>
                <c:pt idx="28">
                  <c:v>1.6299999999999955</c:v>
                </c:pt>
                <c:pt idx="29">
                  <c:v>1.6310000000000002</c:v>
                </c:pt>
                <c:pt idx="30">
                  <c:v>1.6310000000000002</c:v>
                </c:pt>
                <c:pt idx="31">
                  <c:v>1.6300000000000239</c:v>
                </c:pt>
                <c:pt idx="32">
                  <c:v>1.6289999999999907</c:v>
                </c:pt>
                <c:pt idx="33">
                  <c:v>1.6280000000000143</c:v>
                </c:pt>
                <c:pt idx="34">
                  <c:v>1.6260000000000048</c:v>
                </c:pt>
                <c:pt idx="35">
                  <c:v>1.625</c:v>
                </c:pt>
                <c:pt idx="36">
                  <c:v>1.6239999999999952</c:v>
                </c:pt>
                <c:pt idx="37">
                  <c:v>1.6220000000000141</c:v>
                </c:pt>
                <c:pt idx="38">
                  <c:v>1.6210000000000093</c:v>
                </c:pt>
                <c:pt idx="39">
                  <c:v>1.6189999999999998</c:v>
                </c:pt>
                <c:pt idx="40">
                  <c:v>1.617999999999995</c:v>
                </c:pt>
                <c:pt idx="41">
                  <c:v>1.6159999999999854</c:v>
                </c:pt>
                <c:pt idx="42">
                  <c:v>1.6140000000000043</c:v>
                </c:pt>
                <c:pt idx="43">
                  <c:v>1.6119999999999948</c:v>
                </c:pt>
                <c:pt idx="44">
                  <c:v>1.6099999999999852</c:v>
                </c:pt>
                <c:pt idx="45">
                  <c:v>1.6080000000000041</c:v>
                </c:pt>
                <c:pt idx="46">
                  <c:v>1.6050000000000182</c:v>
                </c:pt>
                <c:pt idx="47">
                  <c:v>1.6030000000000086</c:v>
                </c:pt>
                <c:pt idx="48">
                  <c:v>1.5999999999999943</c:v>
                </c:pt>
                <c:pt idx="49">
                  <c:v>1.5970000000000084</c:v>
                </c:pt>
                <c:pt idx="50">
                  <c:v>1.5949999999999989</c:v>
                </c:pt>
                <c:pt idx="51">
                  <c:v>1.5929999999999893</c:v>
                </c:pt>
                <c:pt idx="52">
                  <c:v>1.5900000000000034</c:v>
                </c:pt>
                <c:pt idx="53">
                  <c:v>1.5879999999999939</c:v>
                </c:pt>
                <c:pt idx="54">
                  <c:v>1.5859999999999843</c:v>
                </c:pt>
                <c:pt idx="55">
                  <c:v>1.5819999999999936</c:v>
                </c:pt>
                <c:pt idx="56">
                  <c:v>1.5800000000000125</c:v>
                </c:pt>
                <c:pt idx="57">
                  <c:v>1.578000000000003</c:v>
                </c:pt>
                <c:pt idx="58">
                  <c:v>1.5759999999999934</c:v>
                </c:pt>
                <c:pt idx="59">
                  <c:v>1.5739999999999839</c:v>
                </c:pt>
                <c:pt idx="60">
                  <c:v>1.5720000000000027</c:v>
                </c:pt>
                <c:pt idx="61">
                  <c:v>1.5699999999999932</c:v>
                </c:pt>
                <c:pt idx="62">
                  <c:v>1.5680000000000121</c:v>
                </c:pt>
                <c:pt idx="63">
                  <c:v>1.5660000000000025</c:v>
                </c:pt>
                <c:pt idx="64">
                  <c:v>1.5629999999999882</c:v>
                </c:pt>
                <c:pt idx="65">
                  <c:v>1.561000000000007</c:v>
                </c:pt>
                <c:pt idx="66">
                  <c:v>1.5589999999999975</c:v>
                </c:pt>
                <c:pt idx="67">
                  <c:v>1.5560000000000116</c:v>
                </c:pt>
                <c:pt idx="68">
                  <c:v>1.5529999999999973</c:v>
                </c:pt>
                <c:pt idx="69">
                  <c:v>1.5510000000000161</c:v>
                </c:pt>
                <c:pt idx="70">
                  <c:v>1.5489999999999782</c:v>
                </c:pt>
                <c:pt idx="71">
                  <c:v>1.546999999999997</c:v>
                </c:pt>
                <c:pt idx="72">
                  <c:v>1.5449999999999875</c:v>
                </c:pt>
                <c:pt idx="73">
                  <c:v>1.5440000000000111</c:v>
                </c:pt>
                <c:pt idx="74">
                  <c:v>1.5420000000000016</c:v>
                </c:pt>
                <c:pt idx="75">
                  <c:v>1.539999999999992</c:v>
                </c:pt>
                <c:pt idx="76">
                  <c:v>1.5370000000000061</c:v>
                </c:pt>
                <c:pt idx="77">
                  <c:v>1.5349999999999966</c:v>
                </c:pt>
                <c:pt idx="78">
                  <c:v>1.532999999999987</c:v>
                </c:pt>
                <c:pt idx="79">
                  <c:v>1.5310000000000059</c:v>
                </c:pt>
                <c:pt idx="80">
                  <c:v>1.5300000000000011</c:v>
                </c:pt>
              </c:numCache>
            </c:numRef>
          </c:val>
          <c:extLst>
            <c:ext xmlns:c16="http://schemas.microsoft.com/office/drawing/2014/chart" uri="{C3380CC4-5D6E-409C-BE32-E72D297353CC}">
              <c16:uniqueId val="{00000008-2DCB-8141-9166-5409EA547636}"/>
            </c:ext>
          </c:extLst>
        </c:ser>
        <c:dLbls>
          <c:showLegendKey val="0"/>
          <c:showVal val="0"/>
          <c:showCatName val="0"/>
          <c:showSerName val="0"/>
          <c:showPercent val="0"/>
          <c:showBubbleSize val="0"/>
        </c:dLbls>
        <c:axId val="547771776"/>
        <c:axId val="532868272"/>
      </c:areaChart>
      <c:lineChart>
        <c:grouping val="standard"/>
        <c:varyColors val="0"/>
        <c:ser>
          <c:idx val="0"/>
          <c:order val="9"/>
          <c:tx>
            <c:v>P50</c:v>
          </c:tx>
          <c:spPr>
            <a:ln w="19050" cap="rnd" cmpd="sng">
              <a:solidFill>
                <a:schemeClr val="bg1"/>
              </a:solidFill>
              <a:prstDash val="solid"/>
              <a:round/>
            </a:ln>
            <a:effectLst/>
          </c:spPr>
          <c:marker>
            <c:symbol val="none"/>
          </c:marker>
          <c:cat>
            <c:numRef>
              <c:f>referenties_meiden!$A$2:$A$82</c:f>
              <c:numCache>
                <c:formatCode>General</c:formatCode>
                <c:ptCount val="81"/>
                <c:pt idx="0">
                  <c:v>10</c:v>
                </c:pt>
                <c:pt idx="1">
                  <c:v>10.1</c:v>
                </c:pt>
                <c:pt idx="2">
                  <c:v>10.199999999999999</c:v>
                </c:pt>
                <c:pt idx="3">
                  <c:v>10.3</c:v>
                </c:pt>
                <c:pt idx="4">
                  <c:v>10.4</c:v>
                </c:pt>
                <c:pt idx="5">
                  <c:v>10.5</c:v>
                </c:pt>
                <c:pt idx="6">
                  <c:v>10.6</c:v>
                </c:pt>
                <c:pt idx="7">
                  <c:v>10.7</c:v>
                </c:pt>
                <c:pt idx="8">
                  <c:v>10.8</c:v>
                </c:pt>
                <c:pt idx="9">
                  <c:v>10.9</c:v>
                </c:pt>
                <c:pt idx="10">
                  <c:v>11</c:v>
                </c:pt>
                <c:pt idx="11">
                  <c:v>11.1</c:v>
                </c:pt>
                <c:pt idx="12">
                  <c:v>11.2</c:v>
                </c:pt>
                <c:pt idx="13">
                  <c:v>11.3</c:v>
                </c:pt>
                <c:pt idx="14">
                  <c:v>11.4</c:v>
                </c:pt>
                <c:pt idx="15">
                  <c:v>11.5</c:v>
                </c:pt>
                <c:pt idx="16">
                  <c:v>11.6</c:v>
                </c:pt>
                <c:pt idx="17">
                  <c:v>11.7</c:v>
                </c:pt>
                <c:pt idx="18">
                  <c:v>11.8</c:v>
                </c:pt>
                <c:pt idx="19">
                  <c:v>11.9</c:v>
                </c:pt>
                <c:pt idx="20">
                  <c:v>12</c:v>
                </c:pt>
                <c:pt idx="21">
                  <c:v>12.1</c:v>
                </c:pt>
                <c:pt idx="22">
                  <c:v>12.2</c:v>
                </c:pt>
                <c:pt idx="23">
                  <c:v>12.3</c:v>
                </c:pt>
                <c:pt idx="24">
                  <c:v>12.4</c:v>
                </c:pt>
                <c:pt idx="25">
                  <c:v>12.5</c:v>
                </c:pt>
                <c:pt idx="26">
                  <c:v>12.6</c:v>
                </c:pt>
                <c:pt idx="27">
                  <c:v>12.7</c:v>
                </c:pt>
                <c:pt idx="28">
                  <c:v>12.8</c:v>
                </c:pt>
                <c:pt idx="29">
                  <c:v>12.9</c:v>
                </c:pt>
                <c:pt idx="30">
                  <c:v>13</c:v>
                </c:pt>
                <c:pt idx="31">
                  <c:v>13.1</c:v>
                </c:pt>
                <c:pt idx="32">
                  <c:v>13.2</c:v>
                </c:pt>
                <c:pt idx="33">
                  <c:v>13.3</c:v>
                </c:pt>
                <c:pt idx="34">
                  <c:v>13.4</c:v>
                </c:pt>
                <c:pt idx="35">
                  <c:v>13.5</c:v>
                </c:pt>
                <c:pt idx="36">
                  <c:v>13.6</c:v>
                </c:pt>
                <c:pt idx="37">
                  <c:v>13.7</c:v>
                </c:pt>
                <c:pt idx="38">
                  <c:v>13.8</c:v>
                </c:pt>
                <c:pt idx="39">
                  <c:v>13.9</c:v>
                </c:pt>
                <c:pt idx="40">
                  <c:v>14</c:v>
                </c:pt>
                <c:pt idx="41">
                  <c:v>14.1</c:v>
                </c:pt>
                <c:pt idx="42">
                  <c:v>14.2</c:v>
                </c:pt>
                <c:pt idx="43">
                  <c:v>14.3</c:v>
                </c:pt>
                <c:pt idx="44">
                  <c:v>14.4</c:v>
                </c:pt>
                <c:pt idx="45">
                  <c:v>14.5</c:v>
                </c:pt>
                <c:pt idx="46">
                  <c:v>14.6</c:v>
                </c:pt>
                <c:pt idx="47">
                  <c:v>14.7</c:v>
                </c:pt>
                <c:pt idx="48">
                  <c:v>14.8</c:v>
                </c:pt>
                <c:pt idx="49">
                  <c:v>14.9</c:v>
                </c:pt>
                <c:pt idx="50">
                  <c:v>15</c:v>
                </c:pt>
                <c:pt idx="51">
                  <c:v>15.1</c:v>
                </c:pt>
                <c:pt idx="52">
                  <c:v>15.2</c:v>
                </c:pt>
                <c:pt idx="53">
                  <c:v>15.3</c:v>
                </c:pt>
                <c:pt idx="54">
                  <c:v>15.4</c:v>
                </c:pt>
                <c:pt idx="55">
                  <c:v>15.5</c:v>
                </c:pt>
                <c:pt idx="56">
                  <c:v>15.6</c:v>
                </c:pt>
                <c:pt idx="57">
                  <c:v>15.7</c:v>
                </c:pt>
                <c:pt idx="58">
                  <c:v>15.8</c:v>
                </c:pt>
                <c:pt idx="59">
                  <c:v>15.9</c:v>
                </c:pt>
                <c:pt idx="60">
                  <c:v>16</c:v>
                </c:pt>
                <c:pt idx="61">
                  <c:v>16.100000000000001</c:v>
                </c:pt>
                <c:pt idx="62">
                  <c:v>16.2</c:v>
                </c:pt>
                <c:pt idx="63">
                  <c:v>16.3</c:v>
                </c:pt>
                <c:pt idx="64">
                  <c:v>16.399999999999999</c:v>
                </c:pt>
                <c:pt idx="65">
                  <c:v>16.5</c:v>
                </c:pt>
                <c:pt idx="66">
                  <c:v>16.600000000000001</c:v>
                </c:pt>
                <c:pt idx="67">
                  <c:v>16.7</c:v>
                </c:pt>
                <c:pt idx="68">
                  <c:v>16.8</c:v>
                </c:pt>
                <c:pt idx="69">
                  <c:v>16.899999999999999</c:v>
                </c:pt>
                <c:pt idx="70">
                  <c:v>17</c:v>
                </c:pt>
                <c:pt idx="71">
                  <c:v>17.100000000000001</c:v>
                </c:pt>
                <c:pt idx="72">
                  <c:v>17.2</c:v>
                </c:pt>
                <c:pt idx="73">
                  <c:v>17.3</c:v>
                </c:pt>
                <c:pt idx="74">
                  <c:v>17.399999999999999</c:v>
                </c:pt>
                <c:pt idx="75">
                  <c:v>17.5</c:v>
                </c:pt>
                <c:pt idx="76">
                  <c:v>17.600000000000001</c:v>
                </c:pt>
                <c:pt idx="77">
                  <c:v>17.7</c:v>
                </c:pt>
                <c:pt idx="78">
                  <c:v>17.8</c:v>
                </c:pt>
                <c:pt idx="79">
                  <c:v>17.899999999999999</c:v>
                </c:pt>
                <c:pt idx="80">
                  <c:v>18</c:v>
                </c:pt>
              </c:numCache>
            </c:numRef>
          </c:cat>
          <c:val>
            <c:numRef>
              <c:f>referenties_meiden!$J$2:$J$82</c:f>
              <c:numCache>
                <c:formatCode>General</c:formatCode>
                <c:ptCount val="81"/>
                <c:pt idx="0">
                  <c:v>143.46</c:v>
                </c:pt>
                <c:pt idx="1">
                  <c:v>144.08799999999999</c:v>
                </c:pt>
                <c:pt idx="2">
                  <c:v>144.71600000000001</c:v>
                </c:pt>
                <c:pt idx="3">
                  <c:v>145.34399999999999</c:v>
                </c:pt>
                <c:pt idx="4">
                  <c:v>145.97200000000001</c:v>
                </c:pt>
                <c:pt idx="5">
                  <c:v>146.6</c:v>
                </c:pt>
                <c:pt idx="6">
                  <c:v>147.22800000000001</c:v>
                </c:pt>
                <c:pt idx="7">
                  <c:v>147.85599999999999</c:v>
                </c:pt>
                <c:pt idx="8">
                  <c:v>148.48400000000001</c:v>
                </c:pt>
                <c:pt idx="9">
                  <c:v>149.11199999999999</c:v>
                </c:pt>
                <c:pt idx="10">
                  <c:v>149.74</c:v>
                </c:pt>
                <c:pt idx="11">
                  <c:v>150.352</c:v>
                </c:pt>
                <c:pt idx="12">
                  <c:v>150.964</c:v>
                </c:pt>
                <c:pt idx="13">
                  <c:v>151.57599999999999</c:v>
                </c:pt>
                <c:pt idx="14">
                  <c:v>152.18799999999999</c:v>
                </c:pt>
                <c:pt idx="15">
                  <c:v>152.80000000000001</c:v>
                </c:pt>
                <c:pt idx="16">
                  <c:v>153.38200000000001</c:v>
                </c:pt>
                <c:pt idx="17">
                  <c:v>153.964</c:v>
                </c:pt>
                <c:pt idx="18">
                  <c:v>154.54599999999999</c:v>
                </c:pt>
                <c:pt idx="19">
                  <c:v>155.12799999999999</c:v>
                </c:pt>
                <c:pt idx="20">
                  <c:v>155.71</c:v>
                </c:pt>
                <c:pt idx="21">
                  <c:v>156.24600000000001</c:v>
                </c:pt>
                <c:pt idx="22">
                  <c:v>156.78200000000001</c:v>
                </c:pt>
                <c:pt idx="23">
                  <c:v>157.31800000000001</c:v>
                </c:pt>
                <c:pt idx="24">
                  <c:v>157.85400000000001</c:v>
                </c:pt>
                <c:pt idx="25">
                  <c:v>158.38999999999999</c:v>
                </c:pt>
                <c:pt idx="26">
                  <c:v>158.86600000000001</c:v>
                </c:pt>
                <c:pt idx="27">
                  <c:v>159.34200000000001</c:v>
                </c:pt>
                <c:pt idx="28">
                  <c:v>159.81800000000001</c:v>
                </c:pt>
                <c:pt idx="29">
                  <c:v>160.29400000000001</c:v>
                </c:pt>
                <c:pt idx="30">
                  <c:v>160.77000000000001</c:v>
                </c:pt>
                <c:pt idx="31">
                  <c:v>161.17599999999999</c:v>
                </c:pt>
                <c:pt idx="32">
                  <c:v>161.58199999999999</c:v>
                </c:pt>
                <c:pt idx="33">
                  <c:v>161.988</c:v>
                </c:pt>
                <c:pt idx="34">
                  <c:v>162.39400000000001</c:v>
                </c:pt>
                <c:pt idx="35">
                  <c:v>162.80000000000001</c:v>
                </c:pt>
                <c:pt idx="36">
                  <c:v>163.13399999999999</c:v>
                </c:pt>
                <c:pt idx="37">
                  <c:v>163.46799999999999</c:v>
                </c:pt>
                <c:pt idx="38">
                  <c:v>163.80199999999999</c:v>
                </c:pt>
                <c:pt idx="39">
                  <c:v>164.136</c:v>
                </c:pt>
                <c:pt idx="40">
                  <c:v>164.47</c:v>
                </c:pt>
                <c:pt idx="41">
                  <c:v>164.74</c:v>
                </c:pt>
                <c:pt idx="42">
                  <c:v>165.01</c:v>
                </c:pt>
                <c:pt idx="43">
                  <c:v>165.28</c:v>
                </c:pt>
                <c:pt idx="44">
                  <c:v>165.55</c:v>
                </c:pt>
                <c:pt idx="45">
                  <c:v>165.82</c:v>
                </c:pt>
                <c:pt idx="46">
                  <c:v>166.03200000000001</c:v>
                </c:pt>
                <c:pt idx="47">
                  <c:v>166.244</c:v>
                </c:pt>
                <c:pt idx="48">
                  <c:v>166.45599999999999</c:v>
                </c:pt>
                <c:pt idx="49">
                  <c:v>166.66800000000001</c:v>
                </c:pt>
                <c:pt idx="50">
                  <c:v>166.88</c:v>
                </c:pt>
                <c:pt idx="51">
                  <c:v>167.04400000000001</c:v>
                </c:pt>
                <c:pt idx="52">
                  <c:v>167.208</c:v>
                </c:pt>
                <c:pt idx="53">
                  <c:v>167.37200000000001</c:v>
                </c:pt>
                <c:pt idx="54">
                  <c:v>167.536</c:v>
                </c:pt>
                <c:pt idx="55">
                  <c:v>167.7</c:v>
                </c:pt>
                <c:pt idx="56">
                  <c:v>167.82400000000001</c:v>
                </c:pt>
                <c:pt idx="57">
                  <c:v>167.94800000000001</c:v>
                </c:pt>
                <c:pt idx="58">
                  <c:v>168.072</c:v>
                </c:pt>
                <c:pt idx="59">
                  <c:v>168.196</c:v>
                </c:pt>
                <c:pt idx="60">
                  <c:v>168.32</c:v>
                </c:pt>
                <c:pt idx="61">
                  <c:v>168.416</c:v>
                </c:pt>
                <c:pt idx="62">
                  <c:v>168.512</c:v>
                </c:pt>
                <c:pt idx="63">
                  <c:v>168.608</c:v>
                </c:pt>
                <c:pt idx="64">
                  <c:v>168.70400000000001</c:v>
                </c:pt>
                <c:pt idx="65">
                  <c:v>168.8</c:v>
                </c:pt>
                <c:pt idx="66">
                  <c:v>168.874</c:v>
                </c:pt>
                <c:pt idx="67">
                  <c:v>168.94800000000001</c:v>
                </c:pt>
                <c:pt idx="68">
                  <c:v>169.02199999999999</c:v>
                </c:pt>
                <c:pt idx="69">
                  <c:v>169.096</c:v>
                </c:pt>
                <c:pt idx="70">
                  <c:v>169.17</c:v>
                </c:pt>
                <c:pt idx="71">
                  <c:v>169.22800000000001</c:v>
                </c:pt>
                <c:pt idx="72">
                  <c:v>169.286</c:v>
                </c:pt>
                <c:pt idx="73">
                  <c:v>169.34399999999999</c:v>
                </c:pt>
                <c:pt idx="74">
                  <c:v>169.40199999999999</c:v>
                </c:pt>
                <c:pt idx="75">
                  <c:v>169.46</c:v>
                </c:pt>
                <c:pt idx="76">
                  <c:v>169.506</c:v>
                </c:pt>
                <c:pt idx="77">
                  <c:v>169.55199999999999</c:v>
                </c:pt>
                <c:pt idx="78">
                  <c:v>169.59800000000001</c:v>
                </c:pt>
                <c:pt idx="79">
                  <c:v>169.64400000000001</c:v>
                </c:pt>
                <c:pt idx="80">
                  <c:v>169.69</c:v>
                </c:pt>
              </c:numCache>
            </c:numRef>
          </c:val>
          <c:smooth val="0"/>
          <c:extLst>
            <c:ext xmlns:c16="http://schemas.microsoft.com/office/drawing/2014/chart" uri="{C3380CC4-5D6E-409C-BE32-E72D297353CC}">
              <c16:uniqueId val="{00000009-2DCB-8141-9166-5409EA547636}"/>
            </c:ext>
          </c:extLst>
        </c:ser>
        <c:ser>
          <c:idx val="1"/>
          <c:order val="10"/>
          <c:spPr>
            <a:ln w="19050" cap="rnd" cmpd="sng">
              <a:solidFill>
                <a:schemeClr val="bg1"/>
              </a:solidFill>
              <a:round/>
            </a:ln>
            <a:effectLst/>
          </c:spPr>
          <c:marker>
            <c:symbol val="none"/>
          </c:marker>
          <c:val>
            <c:numRef>
              <c:f>referenties_meiden!$H$2:$H$82</c:f>
              <c:numCache>
                <c:formatCode>General</c:formatCode>
                <c:ptCount val="81"/>
                <c:pt idx="0">
                  <c:v>139.10599999999999</c:v>
                </c:pt>
                <c:pt idx="1">
                  <c:v>139.715</c:v>
                </c:pt>
                <c:pt idx="2">
                  <c:v>140.32400000000001</c:v>
                </c:pt>
                <c:pt idx="3">
                  <c:v>140.93299999999999</c:v>
                </c:pt>
                <c:pt idx="4">
                  <c:v>141.541</c:v>
                </c:pt>
                <c:pt idx="5">
                  <c:v>142.15</c:v>
                </c:pt>
                <c:pt idx="6">
                  <c:v>142.761</c:v>
                </c:pt>
                <c:pt idx="7">
                  <c:v>143.37200000000001</c:v>
                </c:pt>
                <c:pt idx="8">
                  <c:v>143.983</c:v>
                </c:pt>
                <c:pt idx="9">
                  <c:v>144.59399999999999</c:v>
                </c:pt>
                <c:pt idx="10">
                  <c:v>145.20500000000001</c:v>
                </c:pt>
                <c:pt idx="11">
                  <c:v>145.80500000000001</c:v>
                </c:pt>
                <c:pt idx="12">
                  <c:v>146.404</c:v>
                </c:pt>
                <c:pt idx="13">
                  <c:v>147.00399999999999</c:v>
                </c:pt>
                <c:pt idx="14">
                  <c:v>147.60400000000001</c:v>
                </c:pt>
                <c:pt idx="15">
                  <c:v>148.203</c:v>
                </c:pt>
                <c:pt idx="16">
                  <c:v>148.77600000000001</c:v>
                </c:pt>
                <c:pt idx="17">
                  <c:v>149.34899999999999</c:v>
                </c:pt>
                <c:pt idx="18">
                  <c:v>149.922</c:v>
                </c:pt>
                <c:pt idx="19">
                  <c:v>150.495</c:v>
                </c:pt>
                <c:pt idx="20">
                  <c:v>151.06800000000001</c:v>
                </c:pt>
                <c:pt idx="21">
                  <c:v>151.601</c:v>
                </c:pt>
                <c:pt idx="22">
                  <c:v>152.13300000000001</c:v>
                </c:pt>
                <c:pt idx="23">
                  <c:v>152.666</c:v>
                </c:pt>
                <c:pt idx="24">
                  <c:v>153.19900000000001</c:v>
                </c:pt>
                <c:pt idx="25">
                  <c:v>153.732</c:v>
                </c:pt>
                <c:pt idx="26">
                  <c:v>154.20699999999999</c:v>
                </c:pt>
                <c:pt idx="27">
                  <c:v>154.68199999999999</c:v>
                </c:pt>
                <c:pt idx="28">
                  <c:v>155.15700000000001</c:v>
                </c:pt>
                <c:pt idx="29">
                  <c:v>155.63200000000001</c:v>
                </c:pt>
                <c:pt idx="30">
                  <c:v>156.107</c:v>
                </c:pt>
                <c:pt idx="31">
                  <c:v>156.517</c:v>
                </c:pt>
                <c:pt idx="32">
                  <c:v>156.92599999999999</c:v>
                </c:pt>
                <c:pt idx="33">
                  <c:v>157.33600000000001</c:v>
                </c:pt>
                <c:pt idx="34">
                  <c:v>157.745</c:v>
                </c:pt>
                <c:pt idx="35">
                  <c:v>158.155</c:v>
                </c:pt>
                <c:pt idx="36">
                  <c:v>158.49299999999999</c:v>
                </c:pt>
                <c:pt idx="37">
                  <c:v>158.83099999999999</c:v>
                </c:pt>
                <c:pt idx="38">
                  <c:v>159.16800000000001</c:v>
                </c:pt>
                <c:pt idx="39">
                  <c:v>159.506</c:v>
                </c:pt>
                <c:pt idx="40">
                  <c:v>159.84399999999999</c:v>
                </c:pt>
                <c:pt idx="41">
                  <c:v>160.12</c:v>
                </c:pt>
                <c:pt idx="42">
                  <c:v>160.39599999999999</c:v>
                </c:pt>
                <c:pt idx="43">
                  <c:v>160.67099999999999</c:v>
                </c:pt>
                <c:pt idx="44">
                  <c:v>160.947</c:v>
                </c:pt>
                <c:pt idx="45">
                  <c:v>161.22300000000001</c:v>
                </c:pt>
                <c:pt idx="46">
                  <c:v>161.44300000000001</c:v>
                </c:pt>
                <c:pt idx="47">
                  <c:v>161.66200000000001</c:v>
                </c:pt>
                <c:pt idx="48">
                  <c:v>161.88200000000001</c:v>
                </c:pt>
                <c:pt idx="49">
                  <c:v>162.102</c:v>
                </c:pt>
                <c:pt idx="50">
                  <c:v>162.321</c:v>
                </c:pt>
                <c:pt idx="51">
                  <c:v>162.49199999999999</c:v>
                </c:pt>
                <c:pt idx="52">
                  <c:v>162.66300000000001</c:v>
                </c:pt>
                <c:pt idx="53">
                  <c:v>162.834</c:v>
                </c:pt>
                <c:pt idx="54">
                  <c:v>163.005</c:v>
                </c:pt>
                <c:pt idx="55">
                  <c:v>163.17599999999999</c:v>
                </c:pt>
                <c:pt idx="56">
                  <c:v>163.30500000000001</c:v>
                </c:pt>
                <c:pt idx="57">
                  <c:v>163.435</c:v>
                </c:pt>
                <c:pt idx="58">
                  <c:v>163.565</c:v>
                </c:pt>
                <c:pt idx="59">
                  <c:v>163.69399999999999</c:v>
                </c:pt>
                <c:pt idx="60">
                  <c:v>163.82400000000001</c:v>
                </c:pt>
                <c:pt idx="61">
                  <c:v>163.92699999999999</c:v>
                </c:pt>
                <c:pt idx="62">
                  <c:v>164.029</c:v>
                </c:pt>
                <c:pt idx="63">
                  <c:v>164.13200000000001</c:v>
                </c:pt>
                <c:pt idx="64">
                  <c:v>164.23400000000001</c:v>
                </c:pt>
                <c:pt idx="65">
                  <c:v>164.33699999999999</c:v>
                </c:pt>
                <c:pt idx="66">
                  <c:v>164.41800000000001</c:v>
                </c:pt>
                <c:pt idx="67">
                  <c:v>164.499</c:v>
                </c:pt>
                <c:pt idx="68">
                  <c:v>164.58</c:v>
                </c:pt>
                <c:pt idx="69">
                  <c:v>164.66200000000001</c:v>
                </c:pt>
                <c:pt idx="70">
                  <c:v>164.74299999999999</c:v>
                </c:pt>
                <c:pt idx="71">
                  <c:v>164.80600000000001</c:v>
                </c:pt>
                <c:pt idx="72">
                  <c:v>164.869</c:v>
                </c:pt>
                <c:pt idx="73">
                  <c:v>164.93299999999999</c:v>
                </c:pt>
                <c:pt idx="74">
                  <c:v>164.99600000000001</c:v>
                </c:pt>
                <c:pt idx="75">
                  <c:v>165.059</c:v>
                </c:pt>
                <c:pt idx="76">
                  <c:v>165.11099999999999</c:v>
                </c:pt>
                <c:pt idx="77">
                  <c:v>165.16300000000001</c:v>
                </c:pt>
                <c:pt idx="78">
                  <c:v>165.214</c:v>
                </c:pt>
                <c:pt idx="79">
                  <c:v>165.26599999999999</c:v>
                </c:pt>
                <c:pt idx="80">
                  <c:v>165.31800000000001</c:v>
                </c:pt>
              </c:numCache>
            </c:numRef>
          </c:val>
          <c:smooth val="0"/>
          <c:extLst>
            <c:ext xmlns:c16="http://schemas.microsoft.com/office/drawing/2014/chart" uri="{C3380CC4-5D6E-409C-BE32-E72D297353CC}">
              <c16:uniqueId val="{0000000A-2DCB-8141-9166-5409EA547636}"/>
            </c:ext>
          </c:extLst>
        </c:ser>
        <c:ser>
          <c:idx val="5"/>
          <c:order val="11"/>
          <c:tx>
            <c:v>P75</c:v>
          </c:tx>
          <c:spPr>
            <a:ln w="19050" cap="rnd">
              <a:solidFill>
                <a:schemeClr val="bg1"/>
              </a:solidFill>
              <a:round/>
            </a:ln>
            <a:effectLst/>
          </c:spPr>
          <c:marker>
            <c:symbol val="none"/>
          </c:marker>
          <c:val>
            <c:numRef>
              <c:f>referenties_meiden!$L$2:$L$82</c:f>
              <c:numCache>
                <c:formatCode>General</c:formatCode>
                <c:ptCount val="81"/>
                <c:pt idx="0">
                  <c:v>147.81399999999999</c:v>
                </c:pt>
                <c:pt idx="1">
                  <c:v>148.46100000000001</c:v>
                </c:pt>
                <c:pt idx="2">
                  <c:v>149.108</c:v>
                </c:pt>
                <c:pt idx="3">
                  <c:v>149.755</c:v>
                </c:pt>
                <c:pt idx="4">
                  <c:v>150.40299999999999</c:v>
                </c:pt>
                <c:pt idx="5">
                  <c:v>151.05000000000001</c:v>
                </c:pt>
                <c:pt idx="6">
                  <c:v>151.69499999999999</c:v>
                </c:pt>
                <c:pt idx="7">
                  <c:v>152.34</c:v>
                </c:pt>
                <c:pt idx="8">
                  <c:v>152.98500000000001</c:v>
                </c:pt>
                <c:pt idx="9">
                  <c:v>153.63</c:v>
                </c:pt>
                <c:pt idx="10">
                  <c:v>154.27500000000001</c:v>
                </c:pt>
                <c:pt idx="11">
                  <c:v>154.899</c:v>
                </c:pt>
                <c:pt idx="12">
                  <c:v>155.524</c:v>
                </c:pt>
                <c:pt idx="13">
                  <c:v>156.148</c:v>
                </c:pt>
                <c:pt idx="14">
                  <c:v>156.77199999999999</c:v>
                </c:pt>
                <c:pt idx="15">
                  <c:v>157.39699999999999</c:v>
                </c:pt>
                <c:pt idx="16">
                  <c:v>157.988</c:v>
                </c:pt>
                <c:pt idx="17">
                  <c:v>158.57900000000001</c:v>
                </c:pt>
                <c:pt idx="18">
                  <c:v>159.16999999999999</c:v>
                </c:pt>
                <c:pt idx="19">
                  <c:v>159.761</c:v>
                </c:pt>
                <c:pt idx="20">
                  <c:v>160.352</c:v>
                </c:pt>
                <c:pt idx="21">
                  <c:v>160.89099999999999</c:v>
                </c:pt>
                <c:pt idx="22">
                  <c:v>161.43100000000001</c:v>
                </c:pt>
                <c:pt idx="23">
                  <c:v>161.97</c:v>
                </c:pt>
                <c:pt idx="24">
                  <c:v>162.50899999999999</c:v>
                </c:pt>
                <c:pt idx="25">
                  <c:v>163.048</c:v>
                </c:pt>
                <c:pt idx="26">
                  <c:v>163.52500000000001</c:v>
                </c:pt>
                <c:pt idx="27">
                  <c:v>164.00200000000001</c:v>
                </c:pt>
                <c:pt idx="28">
                  <c:v>164.47900000000001</c:v>
                </c:pt>
                <c:pt idx="29">
                  <c:v>164.95599999999999</c:v>
                </c:pt>
                <c:pt idx="30">
                  <c:v>165.43299999999999</c:v>
                </c:pt>
                <c:pt idx="31">
                  <c:v>165.83500000000001</c:v>
                </c:pt>
                <c:pt idx="32">
                  <c:v>166.238</c:v>
                </c:pt>
                <c:pt idx="33">
                  <c:v>166.64</c:v>
                </c:pt>
                <c:pt idx="34">
                  <c:v>167.04300000000001</c:v>
                </c:pt>
                <c:pt idx="35">
                  <c:v>167.44499999999999</c:v>
                </c:pt>
                <c:pt idx="36">
                  <c:v>167.77500000000001</c:v>
                </c:pt>
                <c:pt idx="37">
                  <c:v>168.10499999999999</c:v>
                </c:pt>
                <c:pt idx="38">
                  <c:v>168.43600000000001</c:v>
                </c:pt>
                <c:pt idx="39">
                  <c:v>168.76599999999999</c:v>
                </c:pt>
                <c:pt idx="40">
                  <c:v>169.096</c:v>
                </c:pt>
                <c:pt idx="41">
                  <c:v>169.36</c:v>
                </c:pt>
                <c:pt idx="42">
                  <c:v>169.624</c:v>
                </c:pt>
                <c:pt idx="43">
                  <c:v>169.88900000000001</c:v>
                </c:pt>
                <c:pt idx="44">
                  <c:v>170.15299999999999</c:v>
                </c:pt>
                <c:pt idx="45">
                  <c:v>170.417</c:v>
                </c:pt>
                <c:pt idx="46">
                  <c:v>170.62100000000001</c:v>
                </c:pt>
                <c:pt idx="47">
                  <c:v>170.82599999999999</c:v>
                </c:pt>
                <c:pt idx="48">
                  <c:v>171.03</c:v>
                </c:pt>
                <c:pt idx="49">
                  <c:v>171.23400000000001</c:v>
                </c:pt>
                <c:pt idx="50">
                  <c:v>171.43899999999999</c:v>
                </c:pt>
                <c:pt idx="51">
                  <c:v>171.596</c:v>
                </c:pt>
                <c:pt idx="52">
                  <c:v>171.75299999999999</c:v>
                </c:pt>
                <c:pt idx="53">
                  <c:v>171.91</c:v>
                </c:pt>
                <c:pt idx="54">
                  <c:v>172.06700000000001</c:v>
                </c:pt>
                <c:pt idx="55">
                  <c:v>172.22399999999999</c:v>
                </c:pt>
                <c:pt idx="56">
                  <c:v>172.34299999999999</c:v>
                </c:pt>
                <c:pt idx="57">
                  <c:v>172.46100000000001</c:v>
                </c:pt>
                <c:pt idx="58">
                  <c:v>172.57900000000001</c:v>
                </c:pt>
                <c:pt idx="59">
                  <c:v>172.69800000000001</c:v>
                </c:pt>
                <c:pt idx="60">
                  <c:v>172.816</c:v>
                </c:pt>
                <c:pt idx="61">
                  <c:v>172.905</c:v>
                </c:pt>
                <c:pt idx="62">
                  <c:v>172.995</c:v>
                </c:pt>
                <c:pt idx="63">
                  <c:v>173.084</c:v>
                </c:pt>
                <c:pt idx="64">
                  <c:v>173.17400000000001</c:v>
                </c:pt>
                <c:pt idx="65">
                  <c:v>173.26300000000001</c:v>
                </c:pt>
                <c:pt idx="66">
                  <c:v>173.33</c:v>
                </c:pt>
                <c:pt idx="67">
                  <c:v>173.39699999999999</c:v>
                </c:pt>
                <c:pt idx="68">
                  <c:v>173.464</c:v>
                </c:pt>
                <c:pt idx="69">
                  <c:v>173.53</c:v>
                </c:pt>
                <c:pt idx="70">
                  <c:v>173.59700000000001</c:v>
                </c:pt>
                <c:pt idx="71">
                  <c:v>173.65</c:v>
                </c:pt>
                <c:pt idx="72">
                  <c:v>173.703</c:v>
                </c:pt>
                <c:pt idx="73">
                  <c:v>173.755</c:v>
                </c:pt>
                <c:pt idx="74">
                  <c:v>173.80799999999999</c:v>
                </c:pt>
                <c:pt idx="75">
                  <c:v>173.86099999999999</c:v>
                </c:pt>
                <c:pt idx="76">
                  <c:v>173.90100000000001</c:v>
                </c:pt>
                <c:pt idx="77">
                  <c:v>173.941</c:v>
                </c:pt>
                <c:pt idx="78">
                  <c:v>173.982</c:v>
                </c:pt>
                <c:pt idx="79">
                  <c:v>174.02199999999999</c:v>
                </c:pt>
                <c:pt idx="80">
                  <c:v>174.06200000000001</c:v>
                </c:pt>
              </c:numCache>
            </c:numRef>
          </c:val>
          <c:smooth val="0"/>
          <c:extLst>
            <c:ext xmlns:c16="http://schemas.microsoft.com/office/drawing/2014/chart" uri="{C3380CC4-5D6E-409C-BE32-E72D297353CC}">
              <c16:uniqueId val="{0000000B-2DCB-8141-9166-5409EA547636}"/>
            </c:ext>
          </c:extLst>
        </c:ser>
        <c:ser>
          <c:idx val="6"/>
          <c:order val="12"/>
          <c:tx>
            <c:v>P90</c:v>
          </c:tx>
          <c:spPr>
            <a:ln w="19050" cap="rnd">
              <a:solidFill>
                <a:schemeClr val="bg1"/>
              </a:solidFill>
              <a:round/>
            </a:ln>
            <a:effectLst/>
          </c:spPr>
          <c:marker>
            <c:symbol val="none"/>
          </c:marker>
          <c:val>
            <c:numRef>
              <c:f>referenties_meiden!$N$2:$N$82</c:f>
              <c:numCache>
                <c:formatCode>General</c:formatCode>
                <c:ptCount val="81"/>
                <c:pt idx="0">
                  <c:v>151.733</c:v>
                </c:pt>
                <c:pt idx="1">
                  <c:v>152.398</c:v>
                </c:pt>
                <c:pt idx="2">
                  <c:v>153.06200000000001</c:v>
                </c:pt>
                <c:pt idx="3">
                  <c:v>153.726</c:v>
                </c:pt>
                <c:pt idx="4">
                  <c:v>154.38999999999999</c:v>
                </c:pt>
                <c:pt idx="5">
                  <c:v>155.054</c:v>
                </c:pt>
                <c:pt idx="6">
                  <c:v>155.715</c:v>
                </c:pt>
                <c:pt idx="7">
                  <c:v>156.375</c:v>
                </c:pt>
                <c:pt idx="8">
                  <c:v>157.036</c:v>
                </c:pt>
                <c:pt idx="9">
                  <c:v>157.696</c:v>
                </c:pt>
                <c:pt idx="10">
                  <c:v>158.35599999999999</c:v>
                </c:pt>
                <c:pt idx="11">
                  <c:v>158.99199999999999</c:v>
                </c:pt>
                <c:pt idx="12">
                  <c:v>159.62799999999999</c:v>
                </c:pt>
                <c:pt idx="13">
                  <c:v>160.26300000000001</c:v>
                </c:pt>
                <c:pt idx="14">
                  <c:v>160.898</c:v>
                </c:pt>
                <c:pt idx="15">
                  <c:v>161.53399999999999</c:v>
                </c:pt>
                <c:pt idx="16">
                  <c:v>162.13300000000001</c:v>
                </c:pt>
                <c:pt idx="17">
                  <c:v>162.733</c:v>
                </c:pt>
                <c:pt idx="18">
                  <c:v>163.33199999999999</c:v>
                </c:pt>
                <c:pt idx="19">
                  <c:v>163.93100000000001</c:v>
                </c:pt>
                <c:pt idx="20">
                  <c:v>164.53</c:v>
                </c:pt>
                <c:pt idx="21">
                  <c:v>165.072</c:v>
                </c:pt>
                <c:pt idx="22">
                  <c:v>165.61500000000001</c:v>
                </c:pt>
                <c:pt idx="23">
                  <c:v>166.15700000000001</c:v>
                </c:pt>
                <c:pt idx="24">
                  <c:v>166.69800000000001</c:v>
                </c:pt>
                <c:pt idx="25">
                  <c:v>167.24</c:v>
                </c:pt>
                <c:pt idx="26">
                  <c:v>167.71799999999999</c:v>
                </c:pt>
                <c:pt idx="27">
                  <c:v>168.196</c:v>
                </c:pt>
                <c:pt idx="28">
                  <c:v>168.67400000000001</c:v>
                </c:pt>
                <c:pt idx="29">
                  <c:v>169.15199999999999</c:v>
                </c:pt>
                <c:pt idx="30">
                  <c:v>169.63</c:v>
                </c:pt>
                <c:pt idx="31">
                  <c:v>170.029</c:v>
                </c:pt>
                <c:pt idx="32">
                  <c:v>170.428</c:v>
                </c:pt>
                <c:pt idx="33">
                  <c:v>170.827</c:v>
                </c:pt>
                <c:pt idx="34">
                  <c:v>171.226</c:v>
                </c:pt>
                <c:pt idx="35">
                  <c:v>171.625</c:v>
                </c:pt>
                <c:pt idx="36">
                  <c:v>171.952</c:v>
                </c:pt>
                <c:pt idx="37">
                  <c:v>172.279</c:v>
                </c:pt>
                <c:pt idx="38">
                  <c:v>172.60599999999999</c:v>
                </c:pt>
                <c:pt idx="39">
                  <c:v>172.93299999999999</c:v>
                </c:pt>
                <c:pt idx="40">
                  <c:v>173.25899999999999</c:v>
                </c:pt>
                <c:pt idx="41">
                  <c:v>173.518</c:v>
                </c:pt>
                <c:pt idx="42">
                  <c:v>173.77699999999999</c:v>
                </c:pt>
                <c:pt idx="43">
                  <c:v>174.036</c:v>
                </c:pt>
                <c:pt idx="44">
                  <c:v>174.29499999999999</c:v>
                </c:pt>
                <c:pt idx="45">
                  <c:v>174.554</c:v>
                </c:pt>
                <c:pt idx="46">
                  <c:v>174.75200000000001</c:v>
                </c:pt>
                <c:pt idx="47">
                  <c:v>174.94900000000001</c:v>
                </c:pt>
                <c:pt idx="48">
                  <c:v>175.14699999999999</c:v>
                </c:pt>
                <c:pt idx="49">
                  <c:v>175.34399999999999</c:v>
                </c:pt>
                <c:pt idx="50">
                  <c:v>175.542</c:v>
                </c:pt>
                <c:pt idx="51">
                  <c:v>175.69300000000001</c:v>
                </c:pt>
                <c:pt idx="52">
                  <c:v>175.84399999999999</c:v>
                </c:pt>
                <c:pt idx="53">
                  <c:v>175.995</c:v>
                </c:pt>
                <c:pt idx="54">
                  <c:v>176.14599999999999</c:v>
                </c:pt>
                <c:pt idx="55">
                  <c:v>176.297</c:v>
                </c:pt>
                <c:pt idx="56">
                  <c:v>176.41</c:v>
                </c:pt>
                <c:pt idx="57">
                  <c:v>176.523</c:v>
                </c:pt>
                <c:pt idx="58">
                  <c:v>176.636</c:v>
                </c:pt>
                <c:pt idx="59">
                  <c:v>176.749</c:v>
                </c:pt>
                <c:pt idx="60">
                  <c:v>176.86199999999999</c:v>
                </c:pt>
                <c:pt idx="61">
                  <c:v>176.946</c:v>
                </c:pt>
                <c:pt idx="62">
                  <c:v>177.029</c:v>
                </c:pt>
                <c:pt idx="63">
                  <c:v>177.113</c:v>
                </c:pt>
                <c:pt idx="64">
                  <c:v>177.196</c:v>
                </c:pt>
                <c:pt idx="65">
                  <c:v>177.28</c:v>
                </c:pt>
                <c:pt idx="66">
                  <c:v>177.34</c:v>
                </c:pt>
                <c:pt idx="67">
                  <c:v>177.40100000000001</c:v>
                </c:pt>
                <c:pt idx="68">
                  <c:v>177.46100000000001</c:v>
                </c:pt>
                <c:pt idx="69">
                  <c:v>177.52099999999999</c:v>
                </c:pt>
                <c:pt idx="70">
                  <c:v>177.58199999999999</c:v>
                </c:pt>
                <c:pt idx="71">
                  <c:v>177.63</c:v>
                </c:pt>
                <c:pt idx="72">
                  <c:v>177.678</c:v>
                </c:pt>
                <c:pt idx="73">
                  <c:v>177.72499999999999</c:v>
                </c:pt>
                <c:pt idx="74">
                  <c:v>177.773</c:v>
                </c:pt>
                <c:pt idx="75">
                  <c:v>177.821</c:v>
                </c:pt>
                <c:pt idx="76">
                  <c:v>177.85599999999999</c:v>
                </c:pt>
                <c:pt idx="77">
                  <c:v>177.892</c:v>
                </c:pt>
                <c:pt idx="78">
                  <c:v>177.92699999999999</c:v>
                </c:pt>
                <c:pt idx="79">
                  <c:v>177.96199999999999</c:v>
                </c:pt>
                <c:pt idx="80">
                  <c:v>177.99700000000001</c:v>
                </c:pt>
              </c:numCache>
            </c:numRef>
          </c:val>
          <c:smooth val="0"/>
          <c:extLst>
            <c:ext xmlns:c16="http://schemas.microsoft.com/office/drawing/2014/chart" uri="{C3380CC4-5D6E-409C-BE32-E72D297353CC}">
              <c16:uniqueId val="{0000000C-2DCB-8141-9166-5409EA547636}"/>
            </c:ext>
          </c:extLst>
        </c:ser>
        <c:ser>
          <c:idx val="8"/>
          <c:order val="13"/>
          <c:tx>
            <c:v>P95</c:v>
          </c:tx>
          <c:spPr>
            <a:ln w="19050" cap="rnd">
              <a:solidFill>
                <a:schemeClr val="bg1"/>
              </a:solidFill>
              <a:round/>
            </a:ln>
            <a:effectLst/>
          </c:spPr>
          <c:marker>
            <c:symbol val="none"/>
          </c:marker>
          <c:val>
            <c:numRef>
              <c:f>referenties_meiden!$P$2:$P$82</c:f>
              <c:numCache>
                <c:formatCode>General</c:formatCode>
                <c:ptCount val="81"/>
                <c:pt idx="0">
                  <c:v>154.07900000000001</c:v>
                </c:pt>
                <c:pt idx="1">
                  <c:v>154.75299999999999</c:v>
                </c:pt>
                <c:pt idx="2">
                  <c:v>155.428</c:v>
                </c:pt>
                <c:pt idx="3">
                  <c:v>156.102</c:v>
                </c:pt>
                <c:pt idx="4">
                  <c:v>156.77699999999999</c:v>
                </c:pt>
                <c:pt idx="5">
                  <c:v>157.45099999999999</c:v>
                </c:pt>
                <c:pt idx="6">
                  <c:v>158.12100000000001</c:v>
                </c:pt>
                <c:pt idx="7">
                  <c:v>158.79</c:v>
                </c:pt>
                <c:pt idx="8">
                  <c:v>159.46</c:v>
                </c:pt>
                <c:pt idx="9">
                  <c:v>160.12899999999999</c:v>
                </c:pt>
                <c:pt idx="10">
                  <c:v>160.79900000000001</c:v>
                </c:pt>
                <c:pt idx="11">
                  <c:v>161.441</c:v>
                </c:pt>
                <c:pt idx="12">
                  <c:v>162.083</c:v>
                </c:pt>
                <c:pt idx="13">
                  <c:v>162.726</c:v>
                </c:pt>
                <c:pt idx="14">
                  <c:v>163.36799999999999</c:v>
                </c:pt>
                <c:pt idx="15">
                  <c:v>164.00899999999999</c:v>
                </c:pt>
                <c:pt idx="16">
                  <c:v>164.614</c:v>
                </c:pt>
                <c:pt idx="17">
                  <c:v>165.21799999999999</c:v>
                </c:pt>
                <c:pt idx="18">
                  <c:v>165.82300000000001</c:v>
                </c:pt>
                <c:pt idx="19">
                  <c:v>166.42699999999999</c:v>
                </c:pt>
                <c:pt idx="20">
                  <c:v>167.03100000000001</c:v>
                </c:pt>
                <c:pt idx="21">
                  <c:v>167.57499999999999</c:v>
                </c:pt>
                <c:pt idx="22">
                  <c:v>168.119</c:v>
                </c:pt>
                <c:pt idx="23">
                  <c:v>168.66200000000001</c:v>
                </c:pt>
                <c:pt idx="24">
                  <c:v>169.20599999999999</c:v>
                </c:pt>
                <c:pt idx="25">
                  <c:v>169.749</c:v>
                </c:pt>
                <c:pt idx="26">
                  <c:v>170.22800000000001</c:v>
                </c:pt>
                <c:pt idx="27">
                  <c:v>170.70599999999999</c:v>
                </c:pt>
                <c:pt idx="28">
                  <c:v>171.185</c:v>
                </c:pt>
                <c:pt idx="29">
                  <c:v>171.66300000000001</c:v>
                </c:pt>
                <c:pt idx="30">
                  <c:v>172.14099999999999</c:v>
                </c:pt>
                <c:pt idx="31">
                  <c:v>172.53899999999999</c:v>
                </c:pt>
                <c:pt idx="32">
                  <c:v>172.93600000000001</c:v>
                </c:pt>
                <c:pt idx="33">
                  <c:v>173.333</c:v>
                </c:pt>
                <c:pt idx="34">
                  <c:v>173.73</c:v>
                </c:pt>
                <c:pt idx="35">
                  <c:v>174.12700000000001</c:v>
                </c:pt>
                <c:pt idx="36">
                  <c:v>174.452</c:v>
                </c:pt>
                <c:pt idx="37">
                  <c:v>174.77699999999999</c:v>
                </c:pt>
                <c:pt idx="38">
                  <c:v>175.102</c:v>
                </c:pt>
                <c:pt idx="39">
                  <c:v>175.42699999999999</c:v>
                </c:pt>
                <c:pt idx="40">
                  <c:v>175.751</c:v>
                </c:pt>
                <c:pt idx="41">
                  <c:v>176.00700000000001</c:v>
                </c:pt>
                <c:pt idx="42">
                  <c:v>176.26300000000001</c:v>
                </c:pt>
                <c:pt idx="43">
                  <c:v>176.51900000000001</c:v>
                </c:pt>
                <c:pt idx="44">
                  <c:v>176.774</c:v>
                </c:pt>
                <c:pt idx="45">
                  <c:v>177.03</c:v>
                </c:pt>
                <c:pt idx="46">
                  <c:v>177.22399999999999</c:v>
                </c:pt>
                <c:pt idx="47">
                  <c:v>177.417</c:v>
                </c:pt>
                <c:pt idx="48">
                  <c:v>177.61</c:v>
                </c:pt>
                <c:pt idx="49">
                  <c:v>177.804</c:v>
                </c:pt>
                <c:pt idx="50">
                  <c:v>177.99700000000001</c:v>
                </c:pt>
                <c:pt idx="51">
                  <c:v>178.14400000000001</c:v>
                </c:pt>
                <c:pt idx="52">
                  <c:v>178.292</c:v>
                </c:pt>
                <c:pt idx="53">
                  <c:v>178.43899999999999</c:v>
                </c:pt>
                <c:pt idx="54">
                  <c:v>178.58600000000001</c:v>
                </c:pt>
                <c:pt idx="55">
                  <c:v>178.73400000000001</c:v>
                </c:pt>
                <c:pt idx="56">
                  <c:v>178.84399999999999</c:v>
                </c:pt>
                <c:pt idx="57">
                  <c:v>178.95400000000001</c:v>
                </c:pt>
                <c:pt idx="58">
                  <c:v>179.06399999999999</c:v>
                </c:pt>
                <c:pt idx="59">
                  <c:v>179.17400000000001</c:v>
                </c:pt>
                <c:pt idx="60">
                  <c:v>179.28399999999999</c:v>
                </c:pt>
                <c:pt idx="61">
                  <c:v>179.364</c:v>
                </c:pt>
                <c:pt idx="62">
                  <c:v>179.44399999999999</c:v>
                </c:pt>
                <c:pt idx="63">
                  <c:v>179.524</c:v>
                </c:pt>
                <c:pt idx="64">
                  <c:v>179.60400000000001</c:v>
                </c:pt>
                <c:pt idx="65">
                  <c:v>179.684</c:v>
                </c:pt>
                <c:pt idx="66">
                  <c:v>179.74</c:v>
                </c:pt>
                <c:pt idx="67">
                  <c:v>179.797</c:v>
                </c:pt>
                <c:pt idx="68">
                  <c:v>179.85400000000001</c:v>
                </c:pt>
                <c:pt idx="69">
                  <c:v>179.91</c:v>
                </c:pt>
                <c:pt idx="70">
                  <c:v>179.96600000000001</c:v>
                </c:pt>
                <c:pt idx="71">
                  <c:v>180.011</c:v>
                </c:pt>
                <c:pt idx="72">
                  <c:v>180.05600000000001</c:v>
                </c:pt>
                <c:pt idx="73">
                  <c:v>180.101</c:v>
                </c:pt>
                <c:pt idx="74">
                  <c:v>180.14599999999999</c:v>
                </c:pt>
                <c:pt idx="75">
                  <c:v>180.191</c:v>
                </c:pt>
                <c:pt idx="76">
                  <c:v>180.22399999999999</c:v>
                </c:pt>
                <c:pt idx="77">
                  <c:v>180.256</c:v>
                </c:pt>
                <c:pt idx="78">
                  <c:v>180.28800000000001</c:v>
                </c:pt>
                <c:pt idx="79">
                  <c:v>180.32</c:v>
                </c:pt>
                <c:pt idx="80">
                  <c:v>180.352</c:v>
                </c:pt>
              </c:numCache>
            </c:numRef>
          </c:val>
          <c:smooth val="0"/>
          <c:extLst>
            <c:ext xmlns:c16="http://schemas.microsoft.com/office/drawing/2014/chart" uri="{C3380CC4-5D6E-409C-BE32-E72D297353CC}">
              <c16:uniqueId val="{0000000D-2DCB-8141-9166-5409EA547636}"/>
            </c:ext>
          </c:extLst>
        </c:ser>
        <c:ser>
          <c:idx val="10"/>
          <c:order val="14"/>
          <c:tx>
            <c:v>P97</c:v>
          </c:tx>
          <c:spPr>
            <a:ln w="19050" cap="rnd">
              <a:solidFill>
                <a:schemeClr val="bg1"/>
              </a:solidFill>
              <a:round/>
            </a:ln>
            <a:effectLst/>
          </c:spPr>
          <c:marker>
            <c:symbol val="none"/>
          </c:marker>
          <c:val>
            <c:numRef>
              <c:f>referenties_meiden!$R$2:$R$82</c:f>
              <c:numCache>
                <c:formatCode>General</c:formatCode>
                <c:ptCount val="81"/>
                <c:pt idx="0">
                  <c:v>155.602</c:v>
                </c:pt>
                <c:pt idx="1">
                  <c:v>156.28299999999999</c:v>
                </c:pt>
                <c:pt idx="2">
                  <c:v>156.964</c:v>
                </c:pt>
                <c:pt idx="3">
                  <c:v>157.64500000000001</c:v>
                </c:pt>
                <c:pt idx="4">
                  <c:v>158.32599999999999</c:v>
                </c:pt>
                <c:pt idx="5">
                  <c:v>159.00800000000001</c:v>
                </c:pt>
                <c:pt idx="6">
                  <c:v>159.68299999999999</c:v>
                </c:pt>
                <c:pt idx="7">
                  <c:v>160.35900000000001</c:v>
                </c:pt>
                <c:pt idx="8">
                  <c:v>161.03399999999999</c:v>
                </c:pt>
                <c:pt idx="9">
                  <c:v>161.71</c:v>
                </c:pt>
                <c:pt idx="10">
                  <c:v>162.38499999999999</c:v>
                </c:pt>
                <c:pt idx="11">
                  <c:v>163.03200000000001</c:v>
                </c:pt>
                <c:pt idx="12">
                  <c:v>163.678</c:v>
                </c:pt>
                <c:pt idx="13">
                  <c:v>164.32499999999999</c:v>
                </c:pt>
                <c:pt idx="14">
                  <c:v>164.971</c:v>
                </c:pt>
                <c:pt idx="15">
                  <c:v>165.61699999999999</c:v>
                </c:pt>
                <c:pt idx="16">
                  <c:v>166.22499999999999</c:v>
                </c:pt>
                <c:pt idx="17">
                  <c:v>166.833</c:v>
                </c:pt>
                <c:pt idx="18">
                  <c:v>167.44</c:v>
                </c:pt>
                <c:pt idx="19">
                  <c:v>168.047</c:v>
                </c:pt>
                <c:pt idx="20">
                  <c:v>168.654</c:v>
                </c:pt>
                <c:pt idx="21">
                  <c:v>169.2</c:v>
                </c:pt>
                <c:pt idx="22">
                  <c:v>169.745</c:v>
                </c:pt>
                <c:pt idx="23">
                  <c:v>170.28899999999999</c:v>
                </c:pt>
                <c:pt idx="24">
                  <c:v>170.834</c:v>
                </c:pt>
                <c:pt idx="25">
                  <c:v>171.37799999999999</c:v>
                </c:pt>
                <c:pt idx="26">
                  <c:v>171.858</c:v>
                </c:pt>
                <c:pt idx="27">
                  <c:v>172.33699999999999</c:v>
                </c:pt>
                <c:pt idx="28">
                  <c:v>172.815</c:v>
                </c:pt>
                <c:pt idx="29">
                  <c:v>173.29400000000001</c:v>
                </c:pt>
                <c:pt idx="30">
                  <c:v>173.77199999999999</c:v>
                </c:pt>
                <c:pt idx="31">
                  <c:v>174.16900000000001</c:v>
                </c:pt>
                <c:pt idx="32">
                  <c:v>174.565</c:v>
                </c:pt>
                <c:pt idx="33">
                  <c:v>174.96100000000001</c:v>
                </c:pt>
                <c:pt idx="34">
                  <c:v>175.35599999999999</c:v>
                </c:pt>
                <c:pt idx="35">
                  <c:v>175.75200000000001</c:v>
                </c:pt>
                <c:pt idx="36">
                  <c:v>176.07599999999999</c:v>
                </c:pt>
                <c:pt idx="37">
                  <c:v>176.399</c:v>
                </c:pt>
                <c:pt idx="38">
                  <c:v>176.72300000000001</c:v>
                </c:pt>
                <c:pt idx="39">
                  <c:v>177.04599999999999</c:v>
                </c:pt>
                <c:pt idx="40">
                  <c:v>177.369</c:v>
                </c:pt>
                <c:pt idx="41">
                  <c:v>177.62299999999999</c:v>
                </c:pt>
                <c:pt idx="42">
                  <c:v>177.87700000000001</c:v>
                </c:pt>
                <c:pt idx="43">
                  <c:v>178.131</c:v>
                </c:pt>
                <c:pt idx="44">
                  <c:v>178.38399999999999</c:v>
                </c:pt>
                <c:pt idx="45">
                  <c:v>178.63800000000001</c:v>
                </c:pt>
                <c:pt idx="46">
                  <c:v>178.82900000000001</c:v>
                </c:pt>
                <c:pt idx="47">
                  <c:v>179.02</c:v>
                </c:pt>
                <c:pt idx="48">
                  <c:v>179.21</c:v>
                </c:pt>
                <c:pt idx="49">
                  <c:v>179.40100000000001</c:v>
                </c:pt>
                <c:pt idx="50">
                  <c:v>179.59200000000001</c:v>
                </c:pt>
                <c:pt idx="51">
                  <c:v>179.73699999999999</c:v>
                </c:pt>
                <c:pt idx="52">
                  <c:v>179.88200000000001</c:v>
                </c:pt>
                <c:pt idx="53">
                  <c:v>180.02699999999999</c:v>
                </c:pt>
                <c:pt idx="54">
                  <c:v>180.172</c:v>
                </c:pt>
                <c:pt idx="55">
                  <c:v>180.316</c:v>
                </c:pt>
                <c:pt idx="56">
                  <c:v>180.42400000000001</c:v>
                </c:pt>
                <c:pt idx="57">
                  <c:v>180.53200000000001</c:v>
                </c:pt>
                <c:pt idx="58">
                  <c:v>180.64</c:v>
                </c:pt>
                <c:pt idx="59">
                  <c:v>180.74799999999999</c:v>
                </c:pt>
                <c:pt idx="60">
                  <c:v>180.85599999999999</c:v>
                </c:pt>
                <c:pt idx="61">
                  <c:v>180.934</c:v>
                </c:pt>
                <c:pt idx="62">
                  <c:v>181.012</c:v>
                </c:pt>
                <c:pt idx="63">
                  <c:v>181.09</c:v>
                </c:pt>
                <c:pt idx="64">
                  <c:v>181.167</c:v>
                </c:pt>
                <c:pt idx="65">
                  <c:v>181.245</c:v>
                </c:pt>
                <c:pt idx="66">
                  <c:v>181.29900000000001</c:v>
                </c:pt>
                <c:pt idx="67">
                  <c:v>181.35300000000001</c:v>
                </c:pt>
                <c:pt idx="68">
                  <c:v>181.40700000000001</c:v>
                </c:pt>
                <c:pt idx="69">
                  <c:v>181.46100000000001</c:v>
                </c:pt>
                <c:pt idx="70">
                  <c:v>181.51499999999999</c:v>
                </c:pt>
                <c:pt idx="71">
                  <c:v>181.55799999999999</c:v>
                </c:pt>
                <c:pt idx="72">
                  <c:v>181.601</c:v>
                </c:pt>
                <c:pt idx="73">
                  <c:v>181.64500000000001</c:v>
                </c:pt>
                <c:pt idx="74">
                  <c:v>181.68799999999999</c:v>
                </c:pt>
                <c:pt idx="75">
                  <c:v>181.73099999999999</c:v>
                </c:pt>
                <c:pt idx="76">
                  <c:v>181.761</c:v>
                </c:pt>
                <c:pt idx="77">
                  <c:v>181.791</c:v>
                </c:pt>
                <c:pt idx="78">
                  <c:v>181.821</c:v>
                </c:pt>
                <c:pt idx="79">
                  <c:v>181.851</c:v>
                </c:pt>
                <c:pt idx="80">
                  <c:v>181.88200000000001</c:v>
                </c:pt>
              </c:numCache>
            </c:numRef>
          </c:val>
          <c:smooth val="0"/>
          <c:extLst>
            <c:ext xmlns:c16="http://schemas.microsoft.com/office/drawing/2014/chart" uri="{C3380CC4-5D6E-409C-BE32-E72D297353CC}">
              <c16:uniqueId val="{0000000E-2DCB-8141-9166-5409EA547636}"/>
            </c:ext>
          </c:extLst>
        </c:ser>
        <c:ser>
          <c:idx val="12"/>
          <c:order val="15"/>
          <c:tx>
            <c:v>P10</c:v>
          </c:tx>
          <c:spPr>
            <a:ln w="19050" cap="rnd">
              <a:solidFill>
                <a:schemeClr val="bg1"/>
              </a:solidFill>
              <a:round/>
            </a:ln>
            <a:effectLst/>
          </c:spPr>
          <c:marker>
            <c:symbol val="none"/>
          </c:marker>
          <c:val>
            <c:numRef>
              <c:f>referenties_meiden!$F$2:$F$82</c:f>
              <c:numCache>
                <c:formatCode>General</c:formatCode>
                <c:ptCount val="81"/>
                <c:pt idx="0">
                  <c:v>135.18700000000001</c:v>
                </c:pt>
                <c:pt idx="1">
                  <c:v>135.77799999999999</c:v>
                </c:pt>
                <c:pt idx="2">
                  <c:v>136.37</c:v>
                </c:pt>
                <c:pt idx="3">
                  <c:v>136.96199999999999</c:v>
                </c:pt>
                <c:pt idx="4">
                  <c:v>137.554</c:v>
                </c:pt>
                <c:pt idx="5">
                  <c:v>138.14599999999999</c:v>
                </c:pt>
                <c:pt idx="6">
                  <c:v>138.74100000000001</c:v>
                </c:pt>
                <c:pt idx="7">
                  <c:v>139.33699999999999</c:v>
                </c:pt>
                <c:pt idx="8">
                  <c:v>139.93199999999999</c:v>
                </c:pt>
                <c:pt idx="9">
                  <c:v>140.52799999999999</c:v>
                </c:pt>
                <c:pt idx="10">
                  <c:v>141.124</c:v>
                </c:pt>
                <c:pt idx="11">
                  <c:v>141.71199999999999</c:v>
                </c:pt>
                <c:pt idx="12">
                  <c:v>142.30000000000001</c:v>
                </c:pt>
                <c:pt idx="13">
                  <c:v>142.88900000000001</c:v>
                </c:pt>
                <c:pt idx="14">
                  <c:v>143.47800000000001</c:v>
                </c:pt>
                <c:pt idx="15">
                  <c:v>144.066</c:v>
                </c:pt>
                <c:pt idx="16">
                  <c:v>144.631</c:v>
                </c:pt>
                <c:pt idx="17">
                  <c:v>145.19499999999999</c:v>
                </c:pt>
                <c:pt idx="18">
                  <c:v>145.76</c:v>
                </c:pt>
                <c:pt idx="19">
                  <c:v>146.32499999999999</c:v>
                </c:pt>
                <c:pt idx="20">
                  <c:v>146.88999999999999</c:v>
                </c:pt>
                <c:pt idx="21">
                  <c:v>147.41999999999999</c:v>
                </c:pt>
                <c:pt idx="22">
                  <c:v>147.94900000000001</c:v>
                </c:pt>
                <c:pt idx="23">
                  <c:v>148.47900000000001</c:v>
                </c:pt>
                <c:pt idx="24">
                  <c:v>149.01</c:v>
                </c:pt>
                <c:pt idx="25">
                  <c:v>149.54</c:v>
                </c:pt>
                <c:pt idx="26">
                  <c:v>150.01400000000001</c:v>
                </c:pt>
                <c:pt idx="27">
                  <c:v>150.488</c:v>
                </c:pt>
                <c:pt idx="28">
                  <c:v>150.96199999999999</c:v>
                </c:pt>
                <c:pt idx="29">
                  <c:v>151.43600000000001</c:v>
                </c:pt>
                <c:pt idx="30">
                  <c:v>151.91</c:v>
                </c:pt>
                <c:pt idx="31">
                  <c:v>152.32300000000001</c:v>
                </c:pt>
                <c:pt idx="32">
                  <c:v>152.73599999999999</c:v>
                </c:pt>
                <c:pt idx="33">
                  <c:v>153.149</c:v>
                </c:pt>
                <c:pt idx="34">
                  <c:v>153.56200000000001</c:v>
                </c:pt>
                <c:pt idx="35">
                  <c:v>153.97499999999999</c:v>
                </c:pt>
                <c:pt idx="36">
                  <c:v>154.316</c:v>
                </c:pt>
                <c:pt idx="37">
                  <c:v>154.65700000000001</c:v>
                </c:pt>
                <c:pt idx="38">
                  <c:v>154.99799999999999</c:v>
                </c:pt>
                <c:pt idx="39">
                  <c:v>155.339</c:v>
                </c:pt>
                <c:pt idx="40">
                  <c:v>155.68100000000001</c:v>
                </c:pt>
                <c:pt idx="41">
                  <c:v>155.96199999999999</c:v>
                </c:pt>
                <c:pt idx="42">
                  <c:v>156.24299999999999</c:v>
                </c:pt>
                <c:pt idx="43">
                  <c:v>156.524</c:v>
                </c:pt>
                <c:pt idx="44">
                  <c:v>156.80500000000001</c:v>
                </c:pt>
                <c:pt idx="45">
                  <c:v>157.08600000000001</c:v>
                </c:pt>
                <c:pt idx="46">
                  <c:v>157.31200000000001</c:v>
                </c:pt>
                <c:pt idx="47">
                  <c:v>157.53899999999999</c:v>
                </c:pt>
                <c:pt idx="48">
                  <c:v>157.76499999999999</c:v>
                </c:pt>
                <c:pt idx="49">
                  <c:v>157.99199999999999</c:v>
                </c:pt>
                <c:pt idx="50">
                  <c:v>158.21799999999999</c:v>
                </c:pt>
                <c:pt idx="51">
                  <c:v>158.39500000000001</c:v>
                </c:pt>
                <c:pt idx="52">
                  <c:v>158.572</c:v>
                </c:pt>
                <c:pt idx="53">
                  <c:v>158.749</c:v>
                </c:pt>
                <c:pt idx="54">
                  <c:v>158.92599999999999</c:v>
                </c:pt>
                <c:pt idx="55">
                  <c:v>159.10300000000001</c:v>
                </c:pt>
                <c:pt idx="56">
                  <c:v>159.238</c:v>
                </c:pt>
                <c:pt idx="57">
                  <c:v>159.37299999999999</c:v>
                </c:pt>
                <c:pt idx="58">
                  <c:v>159.50800000000001</c:v>
                </c:pt>
                <c:pt idx="59">
                  <c:v>159.643</c:v>
                </c:pt>
                <c:pt idx="60">
                  <c:v>159.77799999999999</c:v>
                </c:pt>
                <c:pt idx="61">
                  <c:v>159.886</c:v>
                </c:pt>
                <c:pt idx="62">
                  <c:v>159.995</c:v>
                </c:pt>
                <c:pt idx="63">
                  <c:v>160.10300000000001</c:v>
                </c:pt>
                <c:pt idx="64">
                  <c:v>160.21199999999999</c:v>
                </c:pt>
                <c:pt idx="65">
                  <c:v>160.32</c:v>
                </c:pt>
                <c:pt idx="66">
                  <c:v>160.40799999999999</c:v>
                </c:pt>
                <c:pt idx="67">
                  <c:v>160.495</c:v>
                </c:pt>
                <c:pt idx="68">
                  <c:v>160.583</c:v>
                </c:pt>
                <c:pt idx="69">
                  <c:v>160.67099999999999</c:v>
                </c:pt>
                <c:pt idx="70">
                  <c:v>160.75800000000001</c:v>
                </c:pt>
                <c:pt idx="71">
                  <c:v>160.82599999999999</c:v>
                </c:pt>
                <c:pt idx="72">
                  <c:v>160.89400000000001</c:v>
                </c:pt>
                <c:pt idx="73">
                  <c:v>160.96299999999999</c:v>
                </c:pt>
                <c:pt idx="74">
                  <c:v>161.03100000000001</c:v>
                </c:pt>
                <c:pt idx="75">
                  <c:v>161.09899999999999</c:v>
                </c:pt>
                <c:pt idx="76">
                  <c:v>161.15600000000001</c:v>
                </c:pt>
                <c:pt idx="77">
                  <c:v>161.21199999999999</c:v>
                </c:pt>
                <c:pt idx="78">
                  <c:v>161.26900000000001</c:v>
                </c:pt>
                <c:pt idx="79">
                  <c:v>161.32599999999999</c:v>
                </c:pt>
                <c:pt idx="80">
                  <c:v>161.38300000000001</c:v>
                </c:pt>
              </c:numCache>
            </c:numRef>
          </c:val>
          <c:smooth val="0"/>
          <c:extLst>
            <c:ext xmlns:c16="http://schemas.microsoft.com/office/drawing/2014/chart" uri="{C3380CC4-5D6E-409C-BE32-E72D297353CC}">
              <c16:uniqueId val="{0000000F-2DCB-8141-9166-5409EA547636}"/>
            </c:ext>
          </c:extLst>
        </c:ser>
        <c:ser>
          <c:idx val="14"/>
          <c:order val="16"/>
          <c:tx>
            <c:v>P5</c:v>
          </c:tx>
          <c:spPr>
            <a:ln w="19050" cap="rnd">
              <a:solidFill>
                <a:schemeClr val="bg1"/>
              </a:solidFill>
              <a:round/>
            </a:ln>
            <a:effectLst/>
          </c:spPr>
          <c:marker>
            <c:symbol val="none"/>
          </c:marker>
          <c:val>
            <c:numRef>
              <c:f>referenties_meiden!$D$2:$D$82</c:f>
              <c:numCache>
                <c:formatCode>General</c:formatCode>
                <c:ptCount val="81"/>
                <c:pt idx="0">
                  <c:v>132.84100000000001</c:v>
                </c:pt>
                <c:pt idx="1">
                  <c:v>133.423</c:v>
                </c:pt>
                <c:pt idx="2">
                  <c:v>134.00399999999999</c:v>
                </c:pt>
                <c:pt idx="3">
                  <c:v>134.58600000000001</c:v>
                </c:pt>
                <c:pt idx="4">
                  <c:v>135.167</c:v>
                </c:pt>
                <c:pt idx="5">
                  <c:v>135.749</c:v>
                </c:pt>
                <c:pt idx="6">
                  <c:v>136.33500000000001</c:v>
                </c:pt>
                <c:pt idx="7">
                  <c:v>136.922</c:v>
                </c:pt>
                <c:pt idx="8">
                  <c:v>137.50800000000001</c:v>
                </c:pt>
                <c:pt idx="9">
                  <c:v>138.095</c:v>
                </c:pt>
                <c:pt idx="10">
                  <c:v>138.68100000000001</c:v>
                </c:pt>
                <c:pt idx="11">
                  <c:v>139.26300000000001</c:v>
                </c:pt>
                <c:pt idx="12">
                  <c:v>139.845</c:v>
                </c:pt>
                <c:pt idx="13">
                  <c:v>140.42599999999999</c:v>
                </c:pt>
                <c:pt idx="14">
                  <c:v>141.00800000000001</c:v>
                </c:pt>
                <c:pt idx="15">
                  <c:v>141.59100000000001</c:v>
                </c:pt>
                <c:pt idx="16">
                  <c:v>142.15</c:v>
                </c:pt>
                <c:pt idx="17">
                  <c:v>142.71</c:v>
                </c:pt>
                <c:pt idx="18">
                  <c:v>143.26900000000001</c:v>
                </c:pt>
                <c:pt idx="19">
                  <c:v>143.82900000000001</c:v>
                </c:pt>
                <c:pt idx="20">
                  <c:v>144.38900000000001</c:v>
                </c:pt>
                <c:pt idx="21">
                  <c:v>144.917</c:v>
                </c:pt>
                <c:pt idx="22">
                  <c:v>145.44499999999999</c:v>
                </c:pt>
                <c:pt idx="23">
                  <c:v>145.97399999999999</c:v>
                </c:pt>
                <c:pt idx="24">
                  <c:v>146.50200000000001</c:v>
                </c:pt>
                <c:pt idx="25">
                  <c:v>147.03100000000001</c:v>
                </c:pt>
                <c:pt idx="26">
                  <c:v>147.50399999999999</c:v>
                </c:pt>
                <c:pt idx="27">
                  <c:v>147.97800000000001</c:v>
                </c:pt>
                <c:pt idx="28">
                  <c:v>148.45099999999999</c:v>
                </c:pt>
                <c:pt idx="29">
                  <c:v>148.92500000000001</c:v>
                </c:pt>
                <c:pt idx="30">
                  <c:v>149.399</c:v>
                </c:pt>
                <c:pt idx="31">
                  <c:v>149.81299999999999</c:v>
                </c:pt>
                <c:pt idx="32">
                  <c:v>150.22800000000001</c:v>
                </c:pt>
                <c:pt idx="33">
                  <c:v>150.643</c:v>
                </c:pt>
                <c:pt idx="34">
                  <c:v>151.05799999999999</c:v>
                </c:pt>
                <c:pt idx="35">
                  <c:v>151.47300000000001</c:v>
                </c:pt>
                <c:pt idx="36">
                  <c:v>151.816</c:v>
                </c:pt>
                <c:pt idx="37">
                  <c:v>152.15899999999999</c:v>
                </c:pt>
                <c:pt idx="38">
                  <c:v>152.50200000000001</c:v>
                </c:pt>
                <c:pt idx="39">
                  <c:v>152.845</c:v>
                </c:pt>
                <c:pt idx="40">
                  <c:v>153.18899999999999</c:v>
                </c:pt>
                <c:pt idx="41">
                  <c:v>153.47300000000001</c:v>
                </c:pt>
                <c:pt idx="42">
                  <c:v>153.75700000000001</c:v>
                </c:pt>
                <c:pt idx="43">
                  <c:v>154.041</c:v>
                </c:pt>
                <c:pt idx="44">
                  <c:v>154.32599999999999</c:v>
                </c:pt>
                <c:pt idx="45">
                  <c:v>154.61000000000001</c:v>
                </c:pt>
                <c:pt idx="46">
                  <c:v>154.84</c:v>
                </c:pt>
                <c:pt idx="47">
                  <c:v>155.071</c:v>
                </c:pt>
                <c:pt idx="48">
                  <c:v>155.30199999999999</c:v>
                </c:pt>
                <c:pt idx="49">
                  <c:v>155.53200000000001</c:v>
                </c:pt>
                <c:pt idx="50">
                  <c:v>155.76300000000001</c:v>
                </c:pt>
                <c:pt idx="51">
                  <c:v>155.94399999999999</c:v>
                </c:pt>
                <c:pt idx="52">
                  <c:v>156.124</c:v>
                </c:pt>
                <c:pt idx="53">
                  <c:v>156.30500000000001</c:v>
                </c:pt>
                <c:pt idx="54">
                  <c:v>156.48599999999999</c:v>
                </c:pt>
                <c:pt idx="55">
                  <c:v>156.666</c:v>
                </c:pt>
                <c:pt idx="56">
                  <c:v>156.804</c:v>
                </c:pt>
                <c:pt idx="57">
                  <c:v>156.94200000000001</c:v>
                </c:pt>
                <c:pt idx="58">
                  <c:v>157.08000000000001</c:v>
                </c:pt>
                <c:pt idx="59">
                  <c:v>157.21799999999999</c:v>
                </c:pt>
                <c:pt idx="60">
                  <c:v>157.35599999999999</c:v>
                </c:pt>
                <c:pt idx="61">
                  <c:v>157.46799999999999</c:v>
                </c:pt>
                <c:pt idx="62">
                  <c:v>157.58000000000001</c:v>
                </c:pt>
                <c:pt idx="63">
                  <c:v>157.69200000000001</c:v>
                </c:pt>
                <c:pt idx="64">
                  <c:v>157.804</c:v>
                </c:pt>
                <c:pt idx="65">
                  <c:v>157.916</c:v>
                </c:pt>
                <c:pt idx="66">
                  <c:v>158.00800000000001</c:v>
                </c:pt>
                <c:pt idx="67">
                  <c:v>158.09899999999999</c:v>
                </c:pt>
                <c:pt idx="68">
                  <c:v>158.19</c:v>
                </c:pt>
                <c:pt idx="69">
                  <c:v>158.28200000000001</c:v>
                </c:pt>
                <c:pt idx="70">
                  <c:v>158.374</c:v>
                </c:pt>
                <c:pt idx="71">
                  <c:v>158.44499999999999</c:v>
                </c:pt>
                <c:pt idx="72">
                  <c:v>158.51599999999999</c:v>
                </c:pt>
                <c:pt idx="73">
                  <c:v>158.58699999999999</c:v>
                </c:pt>
                <c:pt idx="74">
                  <c:v>158.65799999999999</c:v>
                </c:pt>
                <c:pt idx="75">
                  <c:v>158.72900000000001</c:v>
                </c:pt>
                <c:pt idx="76">
                  <c:v>158.78800000000001</c:v>
                </c:pt>
                <c:pt idx="77">
                  <c:v>158.84800000000001</c:v>
                </c:pt>
                <c:pt idx="78">
                  <c:v>158.90799999999999</c:v>
                </c:pt>
                <c:pt idx="79">
                  <c:v>158.96799999999999</c:v>
                </c:pt>
                <c:pt idx="80">
                  <c:v>159.02799999999999</c:v>
                </c:pt>
              </c:numCache>
            </c:numRef>
          </c:val>
          <c:smooth val="0"/>
          <c:extLst>
            <c:ext xmlns:c16="http://schemas.microsoft.com/office/drawing/2014/chart" uri="{C3380CC4-5D6E-409C-BE32-E72D297353CC}">
              <c16:uniqueId val="{00000010-2DCB-8141-9166-5409EA547636}"/>
            </c:ext>
          </c:extLst>
        </c:ser>
        <c:ser>
          <c:idx val="16"/>
          <c:order val="17"/>
          <c:tx>
            <c:v>p3</c:v>
          </c:tx>
          <c:spPr>
            <a:ln w="19050" cap="rnd">
              <a:solidFill>
                <a:schemeClr val="bg1"/>
              </a:solidFill>
              <a:round/>
            </a:ln>
            <a:effectLst/>
          </c:spPr>
          <c:marker>
            <c:symbol val="none"/>
          </c:marker>
          <c:val>
            <c:numRef>
              <c:f>referenties_meiden!$B$2:$B$82</c:f>
              <c:numCache>
                <c:formatCode>General</c:formatCode>
                <c:ptCount val="81"/>
                <c:pt idx="0">
                  <c:v>131.31800000000001</c:v>
                </c:pt>
                <c:pt idx="1">
                  <c:v>131.893</c:v>
                </c:pt>
                <c:pt idx="2">
                  <c:v>132.46799999999999</c:v>
                </c:pt>
                <c:pt idx="3">
                  <c:v>133.04300000000001</c:v>
                </c:pt>
                <c:pt idx="4">
                  <c:v>133.61799999999999</c:v>
                </c:pt>
                <c:pt idx="5">
                  <c:v>134.19200000000001</c:v>
                </c:pt>
                <c:pt idx="6">
                  <c:v>134.773</c:v>
                </c:pt>
                <c:pt idx="7">
                  <c:v>135.35300000000001</c:v>
                </c:pt>
                <c:pt idx="8">
                  <c:v>135.934</c:v>
                </c:pt>
                <c:pt idx="9">
                  <c:v>136.51400000000001</c:v>
                </c:pt>
                <c:pt idx="10">
                  <c:v>137.095</c:v>
                </c:pt>
                <c:pt idx="11">
                  <c:v>137.672</c:v>
                </c:pt>
                <c:pt idx="12">
                  <c:v>138.25</c:v>
                </c:pt>
                <c:pt idx="13">
                  <c:v>138.827</c:v>
                </c:pt>
                <c:pt idx="14">
                  <c:v>139.405</c:v>
                </c:pt>
                <c:pt idx="15">
                  <c:v>139.983</c:v>
                </c:pt>
                <c:pt idx="16">
                  <c:v>140.53899999999999</c:v>
                </c:pt>
                <c:pt idx="17">
                  <c:v>141.095</c:v>
                </c:pt>
                <c:pt idx="18">
                  <c:v>141.65199999999999</c:v>
                </c:pt>
                <c:pt idx="19">
                  <c:v>142.209</c:v>
                </c:pt>
                <c:pt idx="20">
                  <c:v>142.76599999999999</c:v>
                </c:pt>
                <c:pt idx="21">
                  <c:v>143.292</c:v>
                </c:pt>
                <c:pt idx="22">
                  <c:v>143.81899999999999</c:v>
                </c:pt>
                <c:pt idx="23">
                  <c:v>144.34700000000001</c:v>
                </c:pt>
                <c:pt idx="24">
                  <c:v>144.874</c:v>
                </c:pt>
                <c:pt idx="25">
                  <c:v>145.40199999999999</c:v>
                </c:pt>
                <c:pt idx="26">
                  <c:v>145.874</c:v>
                </c:pt>
                <c:pt idx="27">
                  <c:v>146.34700000000001</c:v>
                </c:pt>
                <c:pt idx="28">
                  <c:v>146.821</c:v>
                </c:pt>
                <c:pt idx="29">
                  <c:v>147.29400000000001</c:v>
                </c:pt>
                <c:pt idx="30">
                  <c:v>147.768</c:v>
                </c:pt>
                <c:pt idx="31">
                  <c:v>148.18299999999999</c:v>
                </c:pt>
                <c:pt idx="32">
                  <c:v>148.59899999999999</c:v>
                </c:pt>
                <c:pt idx="33">
                  <c:v>149.01499999999999</c:v>
                </c:pt>
                <c:pt idx="34">
                  <c:v>149.43199999999999</c:v>
                </c:pt>
                <c:pt idx="35">
                  <c:v>149.84800000000001</c:v>
                </c:pt>
                <c:pt idx="36">
                  <c:v>150.19200000000001</c:v>
                </c:pt>
                <c:pt idx="37">
                  <c:v>150.53700000000001</c:v>
                </c:pt>
                <c:pt idx="38">
                  <c:v>150.881</c:v>
                </c:pt>
                <c:pt idx="39">
                  <c:v>151.226</c:v>
                </c:pt>
                <c:pt idx="40">
                  <c:v>151.571</c:v>
                </c:pt>
                <c:pt idx="41">
                  <c:v>151.857</c:v>
                </c:pt>
                <c:pt idx="42">
                  <c:v>152.143</c:v>
                </c:pt>
                <c:pt idx="43">
                  <c:v>152.429</c:v>
                </c:pt>
                <c:pt idx="44">
                  <c:v>152.71600000000001</c:v>
                </c:pt>
                <c:pt idx="45">
                  <c:v>153.00200000000001</c:v>
                </c:pt>
                <c:pt idx="46">
                  <c:v>153.23500000000001</c:v>
                </c:pt>
                <c:pt idx="47">
                  <c:v>153.46799999999999</c:v>
                </c:pt>
                <c:pt idx="48">
                  <c:v>153.702</c:v>
                </c:pt>
                <c:pt idx="49">
                  <c:v>153.935</c:v>
                </c:pt>
                <c:pt idx="50">
                  <c:v>154.16800000000001</c:v>
                </c:pt>
                <c:pt idx="51">
                  <c:v>154.351</c:v>
                </c:pt>
                <c:pt idx="52">
                  <c:v>154.53399999999999</c:v>
                </c:pt>
                <c:pt idx="53">
                  <c:v>154.71700000000001</c:v>
                </c:pt>
                <c:pt idx="54">
                  <c:v>154.9</c:v>
                </c:pt>
                <c:pt idx="55">
                  <c:v>155.084</c:v>
                </c:pt>
                <c:pt idx="56">
                  <c:v>155.22399999999999</c:v>
                </c:pt>
                <c:pt idx="57">
                  <c:v>155.364</c:v>
                </c:pt>
                <c:pt idx="58">
                  <c:v>155.50399999999999</c:v>
                </c:pt>
                <c:pt idx="59">
                  <c:v>155.64400000000001</c:v>
                </c:pt>
                <c:pt idx="60">
                  <c:v>155.78399999999999</c:v>
                </c:pt>
                <c:pt idx="61">
                  <c:v>155.898</c:v>
                </c:pt>
                <c:pt idx="62">
                  <c:v>156.012</c:v>
                </c:pt>
                <c:pt idx="63">
                  <c:v>156.126</c:v>
                </c:pt>
                <c:pt idx="64">
                  <c:v>156.24100000000001</c:v>
                </c:pt>
                <c:pt idx="65">
                  <c:v>156.35499999999999</c:v>
                </c:pt>
                <c:pt idx="66">
                  <c:v>156.44900000000001</c:v>
                </c:pt>
                <c:pt idx="67">
                  <c:v>156.54300000000001</c:v>
                </c:pt>
                <c:pt idx="68">
                  <c:v>156.637</c:v>
                </c:pt>
                <c:pt idx="69">
                  <c:v>156.73099999999999</c:v>
                </c:pt>
                <c:pt idx="70">
                  <c:v>156.82499999999999</c:v>
                </c:pt>
                <c:pt idx="71">
                  <c:v>156.898</c:v>
                </c:pt>
                <c:pt idx="72">
                  <c:v>156.971</c:v>
                </c:pt>
                <c:pt idx="73">
                  <c:v>157.04300000000001</c:v>
                </c:pt>
                <c:pt idx="74">
                  <c:v>157.11600000000001</c:v>
                </c:pt>
                <c:pt idx="75">
                  <c:v>157.18899999999999</c:v>
                </c:pt>
                <c:pt idx="76">
                  <c:v>157.251</c:v>
                </c:pt>
                <c:pt idx="77">
                  <c:v>157.31299999999999</c:v>
                </c:pt>
                <c:pt idx="78">
                  <c:v>157.375</c:v>
                </c:pt>
                <c:pt idx="79">
                  <c:v>157.43700000000001</c:v>
                </c:pt>
                <c:pt idx="80">
                  <c:v>157.49799999999999</c:v>
                </c:pt>
              </c:numCache>
            </c:numRef>
          </c:val>
          <c:smooth val="0"/>
          <c:extLst>
            <c:ext xmlns:c16="http://schemas.microsoft.com/office/drawing/2014/chart" uri="{C3380CC4-5D6E-409C-BE32-E72D297353CC}">
              <c16:uniqueId val="{00000011-2DCB-8141-9166-5409EA547636}"/>
            </c:ext>
          </c:extLst>
        </c:ser>
        <c:dLbls>
          <c:showLegendKey val="0"/>
          <c:showVal val="0"/>
          <c:showCatName val="0"/>
          <c:showSerName val="0"/>
          <c:showPercent val="0"/>
          <c:showBubbleSize val="0"/>
        </c:dLbls>
        <c:marker val="1"/>
        <c:smooth val="0"/>
        <c:axId val="547771776"/>
        <c:axId val="532868272"/>
      </c:lineChart>
      <c:catAx>
        <c:axId val="547771776"/>
        <c:scaling>
          <c:orientation val="minMax"/>
        </c:scaling>
        <c:delete val="0"/>
        <c:axPos val="b"/>
        <c:minorGridlines>
          <c:spPr>
            <a:ln w="9525" cap="flat" cmpd="sng" algn="ctr">
              <a:solidFill>
                <a:schemeClr val="tx1">
                  <a:lumMod val="5000"/>
                  <a:lumOff val="95000"/>
                </a:schemeClr>
              </a:solidFill>
              <a:round/>
            </a:ln>
            <a:effectLst/>
          </c:spPr>
        </c:min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32868272"/>
        <c:crosses val="autoZero"/>
        <c:auto val="1"/>
        <c:lblAlgn val="ctr"/>
        <c:lblOffset val="100"/>
        <c:noMultiLvlLbl val="0"/>
      </c:catAx>
      <c:valAx>
        <c:axId val="532868272"/>
        <c:scaling>
          <c:orientation val="minMax"/>
          <c:min val="1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547771776"/>
        <c:crosses val="autoZero"/>
        <c:crossBetween val="between"/>
      </c:valAx>
      <c:spPr>
        <a:noFill/>
        <a:ln>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790705</xdr:colOff>
      <xdr:row>52</xdr:row>
      <xdr:rowOff>48942</xdr:rowOff>
    </xdr:from>
    <xdr:to>
      <xdr:col>13</xdr:col>
      <xdr:colOff>220546</xdr:colOff>
      <xdr:row>102</xdr:row>
      <xdr:rowOff>0</xdr:rowOff>
    </xdr:to>
    <xdr:graphicFrame macro="">
      <xdr:nvGraphicFramePr>
        <xdr:cNvPr id="2" name="Grafiek 1">
          <a:extLst>
            <a:ext uri="{FF2B5EF4-FFF2-40B4-BE49-F238E27FC236}">
              <a16:creationId xmlns:a16="http://schemas.microsoft.com/office/drawing/2014/main" id="{B3442718-5AA2-7F48-A972-5AD13E4A2F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812800</xdr:colOff>
      <xdr:row>45</xdr:row>
      <xdr:rowOff>114300</xdr:rowOff>
    </xdr:from>
    <xdr:to>
      <xdr:col>13</xdr:col>
      <xdr:colOff>762000</xdr:colOff>
      <xdr:row>79</xdr:row>
      <xdr:rowOff>101600</xdr:rowOff>
    </xdr:to>
    <xdr:graphicFrame macro="">
      <xdr:nvGraphicFramePr>
        <xdr:cNvPr id="3" name="Grafiek 2">
          <a:extLst>
            <a:ext uri="{FF2B5EF4-FFF2-40B4-BE49-F238E27FC236}">
              <a16:creationId xmlns:a16="http://schemas.microsoft.com/office/drawing/2014/main" id="{C776C808-E94B-D942-B3AD-06E076C5D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114300</xdr:colOff>
      <xdr:row>5</xdr:row>
      <xdr:rowOff>12700</xdr:rowOff>
    </xdr:from>
    <xdr:to>
      <xdr:col>17</xdr:col>
      <xdr:colOff>63500</xdr:colOff>
      <xdr:row>39</xdr:row>
      <xdr:rowOff>0</xdr:rowOff>
    </xdr:to>
    <xdr:graphicFrame macro="">
      <xdr:nvGraphicFramePr>
        <xdr:cNvPr id="2" name="Grafiek 1">
          <a:extLst>
            <a:ext uri="{FF2B5EF4-FFF2-40B4-BE49-F238E27FC236}">
              <a16:creationId xmlns:a16="http://schemas.microsoft.com/office/drawing/2014/main" id="{8F95DA93-A516-0543-BC49-ED499A6ABF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10C0EC-6007-FE43-82D1-B205C47F0BD2}" name="Tabel1" displayName="Tabel1" ref="A1:D68" totalsRowShown="0">
  <autoFilter ref="A1:D68" xr:uid="{5E10C0EC-6007-FE43-82D1-B205C47F0BD2}"/>
  <tableColumns count="4">
    <tableColumn id="1" xr3:uid="{1DE91997-6D7C-BE42-8506-3E1642264DC8}" name="age"/>
    <tableColumn id="2" xr3:uid="{C220121F-3830-8B41-B075-6D8347E5CB5C}" name="L"/>
    <tableColumn id="3" xr3:uid="{AD232ACD-7773-3D4C-B17A-3DEEF452341D}" name="M"/>
    <tableColumn id="4" xr3:uid="{98BA6BA1-B8CB-9541-8DE5-0D0603B831E1}" name="S"/>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24BC2-9F58-BB46-9A79-F21A52543F29}">
  <sheetPr codeName="Blad1"/>
  <dimension ref="A1:Y28"/>
  <sheetViews>
    <sheetView tabSelected="1" zoomScale="80" zoomScaleNormal="80" workbookViewId="0">
      <selection activeCell="F24" sqref="F24:G24"/>
    </sheetView>
  </sheetViews>
  <sheetFormatPr defaultColWidth="0" defaultRowHeight="16.05" customHeight="1" zeroHeight="1" x14ac:dyDescent="0.25"/>
  <cols>
    <col min="1" max="2" width="10.796875" style="5" customWidth="1"/>
    <col min="3" max="3" width="7.5" style="5" customWidth="1"/>
    <col min="4" max="4" width="10.796875" style="5" customWidth="1"/>
    <col min="5" max="5" width="24.19921875" style="5" customWidth="1"/>
    <col min="6" max="6" width="18.296875" style="5" customWidth="1"/>
    <col min="7" max="10" width="10.796875" style="5" customWidth="1"/>
    <col min="11" max="14" width="9.296875" style="5" customWidth="1"/>
    <col min="15" max="15" width="11.19921875" style="5" customWidth="1"/>
    <col min="16" max="16" width="9.296875" style="5" customWidth="1"/>
    <col min="17" max="17" width="10.796875" style="5" customWidth="1"/>
    <col min="18" max="25" width="0" style="6" hidden="1" customWidth="1"/>
    <col min="26" max="16384" width="10.796875" style="6" hidden="1"/>
  </cols>
  <sheetData>
    <row r="1" spans="2:17" s="5" customFormat="1" ht="14.4" thickBot="1" x14ac:dyDescent="0.3"/>
    <row r="2" spans="2:17" ht="19.05" customHeight="1" x14ac:dyDescent="0.25">
      <c r="B2" s="51" t="s">
        <v>78</v>
      </c>
      <c r="C2" s="52"/>
      <c r="D2" s="52"/>
      <c r="E2" s="52"/>
      <c r="F2" s="52"/>
      <c r="G2" s="52"/>
      <c r="H2" s="52"/>
      <c r="I2" s="52"/>
      <c r="J2" s="52"/>
      <c r="K2" s="52"/>
      <c r="L2" s="52"/>
      <c r="M2" s="52"/>
      <c r="N2" s="52"/>
      <c r="O2" s="52"/>
      <c r="P2" s="53"/>
    </row>
    <row r="3" spans="2:17" ht="16.05" customHeight="1" x14ac:dyDescent="0.25">
      <c r="B3" s="54"/>
      <c r="C3" s="55"/>
      <c r="D3" s="55"/>
      <c r="E3" s="55"/>
      <c r="F3" s="55"/>
      <c r="G3" s="55"/>
      <c r="H3" s="55"/>
      <c r="I3" s="55"/>
      <c r="J3" s="55"/>
      <c r="K3" s="55"/>
      <c r="L3" s="55"/>
      <c r="M3" s="55"/>
      <c r="N3" s="55"/>
      <c r="O3" s="55"/>
      <c r="P3" s="56"/>
    </row>
    <row r="4" spans="2:17" ht="16.95" customHeight="1" thickBot="1" x14ac:dyDescent="0.3">
      <c r="B4" s="57"/>
      <c r="C4" s="58"/>
      <c r="D4" s="58"/>
      <c r="E4" s="58"/>
      <c r="F4" s="58"/>
      <c r="G4" s="58"/>
      <c r="H4" s="58"/>
      <c r="I4" s="58"/>
      <c r="J4" s="58"/>
      <c r="K4" s="58"/>
      <c r="L4" s="58"/>
      <c r="M4" s="58"/>
      <c r="N4" s="58"/>
      <c r="O4" s="58"/>
      <c r="P4" s="59"/>
    </row>
    <row r="5" spans="2:17" ht="16.95" customHeight="1" x14ac:dyDescent="0.25">
      <c r="B5" s="64" t="s">
        <v>66</v>
      </c>
      <c r="C5" s="65"/>
      <c r="D5" s="65"/>
      <c r="E5" s="65"/>
      <c r="F5" s="65"/>
      <c r="G5" s="65"/>
      <c r="H5" s="65"/>
      <c r="I5" s="65"/>
      <c r="J5" s="65"/>
      <c r="K5" s="65"/>
      <c r="L5" s="65"/>
      <c r="M5" s="65"/>
      <c r="N5" s="65"/>
      <c r="O5" s="65"/>
      <c r="P5" s="66"/>
    </row>
    <row r="6" spans="2:17" ht="16.8" x14ac:dyDescent="0.25">
      <c r="B6" s="60"/>
      <c r="C6" s="61"/>
      <c r="D6" s="61"/>
      <c r="E6" s="61"/>
      <c r="F6" s="61"/>
      <c r="G6" s="61"/>
      <c r="H6" s="61"/>
      <c r="I6" s="61"/>
      <c r="J6" s="61"/>
      <c r="K6" s="61"/>
      <c r="L6" s="61"/>
      <c r="M6" s="61"/>
      <c r="N6" s="61"/>
      <c r="O6" s="61"/>
      <c r="P6" s="62"/>
    </row>
    <row r="7" spans="2:17" ht="94.95" customHeight="1" thickBot="1" x14ac:dyDescent="0.3">
      <c r="B7" s="70" t="s">
        <v>77</v>
      </c>
      <c r="C7" s="71"/>
      <c r="D7" s="71"/>
      <c r="E7" s="71"/>
      <c r="F7" s="71"/>
      <c r="G7" s="71"/>
      <c r="H7" s="71"/>
      <c r="I7" s="71"/>
      <c r="J7" s="71"/>
      <c r="K7" s="71"/>
      <c r="L7" s="71"/>
      <c r="M7" s="71"/>
      <c r="N7" s="71"/>
      <c r="O7" s="71"/>
      <c r="P7" s="72"/>
    </row>
    <row r="8" spans="2:17" ht="22.95" customHeight="1" thickBot="1" x14ac:dyDescent="0.3">
      <c r="B8" s="12"/>
      <c r="C8" s="12"/>
      <c r="D8" s="12"/>
      <c r="E8" s="12"/>
      <c r="F8" s="12"/>
      <c r="G8" s="12"/>
      <c r="H8" s="12"/>
      <c r="I8" s="12"/>
      <c r="J8" s="12"/>
      <c r="K8" s="12"/>
      <c r="L8" s="12"/>
      <c r="M8" s="12"/>
      <c r="N8" s="12"/>
      <c r="O8" s="12"/>
      <c r="P8" s="12"/>
    </row>
    <row r="9" spans="2:17" ht="17.399999999999999" thickBot="1" x14ac:dyDescent="0.3">
      <c r="B9" s="30" t="s">
        <v>1</v>
      </c>
      <c r="C9" s="31"/>
      <c r="D9" s="31"/>
      <c r="E9" s="31"/>
      <c r="F9" s="31"/>
      <c r="G9" s="31"/>
      <c r="H9" s="31"/>
      <c r="I9" s="31"/>
      <c r="J9" s="31"/>
      <c r="K9" s="31"/>
      <c r="L9" s="31"/>
      <c r="M9" s="31"/>
      <c r="N9" s="31"/>
      <c r="O9" s="31"/>
      <c r="P9" s="63"/>
    </row>
    <row r="10" spans="2:17" ht="135" customHeight="1" thickBot="1" x14ac:dyDescent="0.3">
      <c r="B10" s="73" t="s">
        <v>45</v>
      </c>
      <c r="C10" s="74"/>
      <c r="D10" s="74"/>
      <c r="E10" s="67" t="s">
        <v>69</v>
      </c>
      <c r="F10" s="68"/>
      <c r="G10" s="68"/>
      <c r="H10" s="68"/>
      <c r="I10" s="68"/>
      <c r="J10" s="68"/>
      <c r="K10" s="68"/>
      <c r="L10" s="68"/>
      <c r="M10" s="68"/>
      <c r="N10" s="68"/>
      <c r="O10" s="68"/>
      <c r="P10" s="69"/>
    </row>
    <row r="11" spans="2:17" ht="135" customHeight="1" thickBot="1" x14ac:dyDescent="0.3">
      <c r="B11" s="30" t="s">
        <v>46</v>
      </c>
      <c r="C11" s="31"/>
      <c r="D11" s="31"/>
      <c r="E11" s="67" t="s">
        <v>67</v>
      </c>
      <c r="F11" s="68"/>
      <c r="G11" s="68"/>
      <c r="H11" s="68"/>
      <c r="I11" s="68"/>
      <c r="J11" s="68"/>
      <c r="K11" s="68"/>
      <c r="L11" s="68"/>
      <c r="M11" s="68"/>
      <c r="N11" s="68"/>
      <c r="O11" s="68"/>
      <c r="P11" s="69"/>
    </row>
    <row r="12" spans="2:17" ht="39" customHeight="1" thickBot="1" x14ac:dyDescent="0.3">
      <c r="B12" s="2"/>
      <c r="C12" s="2"/>
      <c r="D12" s="2"/>
      <c r="E12" s="2"/>
      <c r="F12" s="2"/>
      <c r="G12" s="2"/>
      <c r="H12" s="2"/>
      <c r="I12" s="2"/>
      <c r="J12" s="2"/>
      <c r="K12" s="2"/>
      <c r="L12" s="2"/>
      <c r="M12" s="2"/>
      <c r="N12" s="2"/>
      <c r="O12" s="2"/>
      <c r="P12" s="2"/>
    </row>
    <row r="13" spans="2:17" ht="45" customHeight="1" thickBot="1" x14ac:dyDescent="0.3">
      <c r="C13" s="32" t="s">
        <v>2</v>
      </c>
      <c r="D13" s="32"/>
      <c r="E13" s="33"/>
      <c r="F13" s="34" t="s">
        <v>3</v>
      </c>
      <c r="G13" s="32"/>
      <c r="H13" s="32"/>
      <c r="I13" s="33"/>
      <c r="J13" s="34" t="s">
        <v>4</v>
      </c>
      <c r="K13" s="32"/>
      <c r="L13" s="32"/>
      <c r="M13" s="32"/>
      <c r="N13" s="32"/>
      <c r="O13" s="32"/>
      <c r="Q13" s="7"/>
    </row>
    <row r="14" spans="2:17" ht="45" customHeight="1" thickBot="1" x14ac:dyDescent="0.3">
      <c r="C14" s="35"/>
      <c r="D14" s="35"/>
      <c r="E14" s="35"/>
      <c r="F14" s="36" t="s">
        <v>44</v>
      </c>
      <c r="G14" s="36"/>
      <c r="H14" s="36" t="s">
        <v>5</v>
      </c>
      <c r="I14" s="36"/>
      <c r="J14" s="35"/>
      <c r="K14" s="35"/>
      <c r="L14" s="35"/>
      <c r="M14" s="35"/>
      <c r="N14" s="35"/>
      <c r="O14" s="35"/>
      <c r="Q14" s="7"/>
    </row>
    <row r="15" spans="2:17" ht="45" customHeight="1" x14ac:dyDescent="0.25">
      <c r="C15" s="75" t="s">
        <v>48</v>
      </c>
      <c r="D15" s="75"/>
      <c r="E15" s="76"/>
      <c r="F15" s="77"/>
      <c r="G15" s="77"/>
      <c r="H15" s="78" t="s">
        <v>51</v>
      </c>
      <c r="I15" s="78"/>
      <c r="J15" s="79" t="s">
        <v>56</v>
      </c>
      <c r="K15" s="80"/>
      <c r="L15" s="80"/>
      <c r="M15" s="80"/>
      <c r="N15" s="80"/>
      <c r="O15" s="80"/>
      <c r="Q15" s="7"/>
    </row>
    <row r="16" spans="2:17" ht="45" customHeight="1" x14ac:dyDescent="0.25">
      <c r="C16" s="17" t="s">
        <v>68</v>
      </c>
      <c r="D16" s="17"/>
      <c r="E16" s="18"/>
      <c r="F16" s="25"/>
      <c r="G16" s="25"/>
      <c r="H16" s="26" t="s">
        <v>50</v>
      </c>
      <c r="I16" s="26"/>
      <c r="J16" s="27"/>
      <c r="K16" s="28"/>
      <c r="L16" s="28"/>
      <c r="M16" s="28"/>
      <c r="N16" s="28"/>
      <c r="O16" s="28"/>
      <c r="Q16" s="7"/>
    </row>
    <row r="17" spans="3:17" ht="45" customHeight="1" x14ac:dyDescent="0.25">
      <c r="C17" s="17" t="s">
        <v>53</v>
      </c>
      <c r="D17" s="17"/>
      <c r="E17" s="18"/>
      <c r="F17" s="25"/>
      <c r="G17" s="25"/>
      <c r="H17" s="29">
        <v>123456</v>
      </c>
      <c r="I17" s="29"/>
      <c r="J17" s="27"/>
      <c r="K17" s="28"/>
      <c r="L17" s="28"/>
      <c r="M17" s="28"/>
      <c r="N17" s="28"/>
      <c r="O17" s="28"/>
      <c r="Q17" s="7"/>
    </row>
    <row r="18" spans="3:17" ht="45" customHeight="1" x14ac:dyDescent="0.25">
      <c r="C18" s="17" t="s">
        <v>54</v>
      </c>
      <c r="D18" s="17"/>
      <c r="E18" s="18"/>
      <c r="F18" s="19"/>
      <c r="G18" s="20"/>
      <c r="H18" s="21" t="s">
        <v>52</v>
      </c>
      <c r="I18" s="22"/>
      <c r="J18" s="23" t="s">
        <v>55</v>
      </c>
      <c r="K18" s="24"/>
      <c r="L18" s="24"/>
      <c r="M18" s="24"/>
      <c r="N18" s="24"/>
      <c r="O18" s="24"/>
      <c r="Q18" s="7"/>
    </row>
    <row r="19" spans="3:17" s="5" customFormat="1" ht="45" customHeight="1" x14ac:dyDescent="0.25">
      <c r="C19" s="17" t="s">
        <v>6</v>
      </c>
      <c r="D19" s="17"/>
      <c r="E19" s="18"/>
      <c r="F19" s="37"/>
      <c r="G19" s="38"/>
      <c r="H19" s="21">
        <v>40546</v>
      </c>
      <c r="I19" s="22"/>
      <c r="J19" s="27"/>
      <c r="K19" s="28"/>
      <c r="L19" s="28"/>
      <c r="M19" s="28"/>
      <c r="N19" s="28"/>
      <c r="O19" s="28"/>
    </row>
    <row r="20" spans="3:17" s="5" customFormat="1" ht="45" customHeight="1" x14ac:dyDescent="0.25">
      <c r="C20" s="17" t="s">
        <v>7</v>
      </c>
      <c r="D20" s="17"/>
      <c r="E20" s="18"/>
      <c r="F20" s="37"/>
      <c r="G20" s="38"/>
      <c r="H20" s="21">
        <v>45214</v>
      </c>
      <c r="I20" s="22"/>
      <c r="J20" s="27"/>
      <c r="K20" s="28"/>
      <c r="L20" s="28"/>
      <c r="M20" s="28"/>
      <c r="N20" s="28"/>
      <c r="O20" s="28"/>
    </row>
    <row r="21" spans="3:17" s="5" customFormat="1" ht="45" customHeight="1" x14ac:dyDescent="0.25">
      <c r="C21" s="17" t="s">
        <v>8</v>
      </c>
      <c r="D21" s="17"/>
      <c r="E21" s="18"/>
      <c r="F21" s="47"/>
      <c r="G21" s="48"/>
      <c r="H21" s="49">
        <v>149.1</v>
      </c>
      <c r="I21" s="50"/>
      <c r="J21" s="27"/>
      <c r="K21" s="28"/>
      <c r="L21" s="28"/>
      <c r="M21" s="28"/>
      <c r="N21" s="28"/>
      <c r="O21" s="28"/>
    </row>
    <row r="22" spans="3:17" s="5" customFormat="1" ht="45" customHeight="1" x14ac:dyDescent="0.25">
      <c r="C22" s="17" t="s">
        <v>9</v>
      </c>
      <c r="D22" s="17"/>
      <c r="E22" s="18"/>
      <c r="F22" s="47"/>
      <c r="G22" s="48"/>
      <c r="H22" s="49">
        <v>37.299999999999997</v>
      </c>
      <c r="I22" s="50"/>
      <c r="J22" s="27"/>
      <c r="K22" s="28"/>
      <c r="L22" s="28"/>
      <c r="M22" s="28"/>
      <c r="N22" s="28"/>
      <c r="O22" s="28"/>
    </row>
    <row r="23" spans="3:17" s="5" customFormat="1" ht="45" customHeight="1" x14ac:dyDescent="0.25">
      <c r="C23" s="17" t="s">
        <v>10</v>
      </c>
      <c r="D23" s="17"/>
      <c r="E23" s="18"/>
      <c r="F23" s="47"/>
      <c r="G23" s="48"/>
      <c r="H23" s="49">
        <v>121.2</v>
      </c>
      <c r="I23" s="50"/>
      <c r="J23" s="23"/>
      <c r="K23" s="24"/>
      <c r="L23" s="24"/>
      <c r="M23" s="24"/>
      <c r="N23" s="24"/>
      <c r="O23" s="24"/>
    </row>
    <row r="24" spans="3:17" s="5" customFormat="1" ht="45" customHeight="1" thickBot="1" x14ac:dyDescent="0.3">
      <c r="C24" s="39" t="s">
        <v>11</v>
      </c>
      <c r="D24" s="39"/>
      <c r="E24" s="40"/>
      <c r="F24" s="41"/>
      <c r="G24" s="42"/>
      <c r="H24" s="43">
        <v>44.5</v>
      </c>
      <c r="I24" s="44"/>
      <c r="J24" s="45" t="s">
        <v>57</v>
      </c>
      <c r="K24" s="46"/>
      <c r="L24" s="46"/>
      <c r="M24" s="46"/>
      <c r="N24" s="46"/>
      <c r="O24" s="46"/>
    </row>
    <row r="25" spans="3:17" s="5" customFormat="1" ht="13.8" x14ac:dyDescent="0.25">
      <c r="C25" s="13"/>
      <c r="D25" s="13"/>
      <c r="E25" s="13"/>
      <c r="F25" s="13"/>
      <c r="G25" s="13"/>
      <c r="H25" s="13"/>
      <c r="I25" s="13"/>
      <c r="J25" s="13"/>
      <c r="K25" s="13"/>
      <c r="L25" s="13"/>
      <c r="M25" s="13"/>
      <c r="N25" s="13"/>
      <c r="O25" s="13"/>
      <c r="P25" s="14"/>
    </row>
    <row r="26" spans="3:17" ht="16.05" customHeight="1" x14ac:dyDescent="0.25"/>
    <row r="27" spans="3:17" ht="16.05" customHeight="1" x14ac:dyDescent="0.25"/>
    <row r="28" spans="3:17" ht="16.05" customHeight="1" x14ac:dyDescent="0.25"/>
  </sheetData>
  <sheetProtection algorithmName="SHA-512" hashValue="z0xYj4Uk2q6zlczjSOojzF6PEZNETwSdkz6zAS9wj4fGIdgkn/9UggQo7RIFagREKxkYNVpeoPz8/3ZkTBqxMw==" saltValue="SE81XMlfRKs09v7l7fJqpQ==" spinCount="100000" sheet="1" selectLockedCells="1"/>
  <mergeCells count="56">
    <mergeCell ref="C15:E15"/>
    <mergeCell ref="F15:G15"/>
    <mergeCell ref="H15:I15"/>
    <mergeCell ref="J15:O15"/>
    <mergeCell ref="B2:P4"/>
    <mergeCell ref="B6:P6"/>
    <mergeCell ref="B9:P9"/>
    <mergeCell ref="B5:P5"/>
    <mergeCell ref="E10:P10"/>
    <mergeCell ref="B7:P7"/>
    <mergeCell ref="B10:D10"/>
    <mergeCell ref="C24:E24"/>
    <mergeCell ref="F24:G24"/>
    <mergeCell ref="H24:I24"/>
    <mergeCell ref="J24:O24"/>
    <mergeCell ref="C21:E21"/>
    <mergeCell ref="F21:G21"/>
    <mergeCell ref="H21:I21"/>
    <mergeCell ref="J21:O21"/>
    <mergeCell ref="C22:E22"/>
    <mergeCell ref="F22:G22"/>
    <mergeCell ref="H22:I22"/>
    <mergeCell ref="J22:O22"/>
    <mergeCell ref="C23:E23"/>
    <mergeCell ref="F23:G23"/>
    <mergeCell ref="H23:I23"/>
    <mergeCell ref="J23:O23"/>
    <mergeCell ref="C19:E19"/>
    <mergeCell ref="F19:G19"/>
    <mergeCell ref="H19:I19"/>
    <mergeCell ref="J19:O19"/>
    <mergeCell ref="C20:E20"/>
    <mergeCell ref="F20:G20"/>
    <mergeCell ref="H20:I20"/>
    <mergeCell ref="J20:O20"/>
    <mergeCell ref="B11:D11"/>
    <mergeCell ref="C13:E13"/>
    <mergeCell ref="F13:I13"/>
    <mergeCell ref="J13:O13"/>
    <mergeCell ref="C14:E14"/>
    <mergeCell ref="F14:G14"/>
    <mergeCell ref="H14:I14"/>
    <mergeCell ref="J14:O14"/>
    <mergeCell ref="E11:P11"/>
    <mergeCell ref="C18:E18"/>
    <mergeCell ref="F18:G18"/>
    <mergeCell ref="H18:I18"/>
    <mergeCell ref="J18:O18"/>
    <mergeCell ref="C16:E16"/>
    <mergeCell ref="F16:G16"/>
    <mergeCell ref="H16:I16"/>
    <mergeCell ref="J16:O16"/>
    <mergeCell ref="C17:E17"/>
    <mergeCell ref="F17:G17"/>
    <mergeCell ref="H17:I17"/>
    <mergeCell ref="J17:O17"/>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C5548-D1E6-8845-BF4B-459F36C0D718}">
  <sheetPr codeName="Blad2"/>
  <dimension ref="A1:Y103"/>
  <sheetViews>
    <sheetView topLeftCell="A14" zoomScale="87" zoomScaleNormal="87" workbookViewId="0">
      <selection activeCell="A23" sqref="A23:XFD23"/>
    </sheetView>
  </sheetViews>
  <sheetFormatPr defaultColWidth="0" defaultRowHeight="18" zeroHeight="1" x14ac:dyDescent="0.5"/>
  <cols>
    <col min="1" max="3" width="10.796875" style="3" customWidth="1"/>
    <col min="4" max="4" width="7.5" style="3" customWidth="1"/>
    <col min="5" max="5" width="19.19921875" style="3" customWidth="1"/>
    <col min="6" max="6" width="24.19921875" style="3" customWidth="1"/>
    <col min="7" max="7" width="18.296875" style="3" customWidth="1"/>
    <col min="8" max="11" width="10.796875" style="3" customWidth="1"/>
    <col min="12" max="16" width="9.296875" style="3" customWidth="1"/>
    <col min="17" max="17" width="10.796875" style="3" customWidth="1"/>
    <col min="18" max="25" width="0" hidden="1" customWidth="1"/>
    <col min="26" max="16384" width="10.796875" hidden="1"/>
  </cols>
  <sheetData>
    <row r="1" spans="1:17" s="3" customFormat="1" ht="18.600000000000001" thickBot="1" x14ac:dyDescent="0.55000000000000004"/>
    <row r="2" spans="1:17" s="6" customFormat="1" ht="19.05" customHeight="1" x14ac:dyDescent="0.25">
      <c r="A2" s="5"/>
      <c r="B2" s="51" t="s">
        <v>75</v>
      </c>
      <c r="C2" s="52"/>
      <c r="D2" s="52"/>
      <c r="E2" s="52"/>
      <c r="F2" s="52"/>
      <c r="G2" s="52"/>
      <c r="H2" s="52"/>
      <c r="I2" s="52"/>
      <c r="J2" s="52"/>
      <c r="K2" s="52"/>
      <c r="L2" s="52"/>
      <c r="M2" s="52"/>
      <c r="N2" s="52"/>
      <c r="O2" s="52"/>
      <c r="P2" s="53"/>
      <c r="Q2" s="5"/>
    </row>
    <row r="3" spans="1:17" s="6" customFormat="1" ht="16.05" customHeight="1" x14ac:dyDescent="0.25">
      <c r="A3" s="5"/>
      <c r="B3" s="54"/>
      <c r="C3" s="55"/>
      <c r="D3" s="55"/>
      <c r="E3" s="55"/>
      <c r="F3" s="55"/>
      <c r="G3" s="55"/>
      <c r="H3" s="55"/>
      <c r="I3" s="55"/>
      <c r="J3" s="55"/>
      <c r="K3" s="55"/>
      <c r="L3" s="55"/>
      <c r="M3" s="55"/>
      <c r="N3" s="55"/>
      <c r="O3" s="55"/>
      <c r="P3" s="56"/>
      <c r="Q3" s="5"/>
    </row>
    <row r="4" spans="1:17" s="6" customFormat="1" ht="16.95" customHeight="1" thickBot="1" x14ac:dyDescent="0.3">
      <c r="A4" s="5"/>
      <c r="B4" s="57"/>
      <c r="C4" s="58"/>
      <c r="D4" s="58"/>
      <c r="E4" s="58"/>
      <c r="F4" s="58"/>
      <c r="G4" s="58"/>
      <c r="H4" s="58"/>
      <c r="I4" s="58"/>
      <c r="J4" s="58"/>
      <c r="K4" s="58"/>
      <c r="L4" s="58"/>
      <c r="M4" s="58"/>
      <c r="N4" s="58"/>
      <c r="O4" s="58"/>
      <c r="P4" s="59"/>
      <c r="Q4" s="5"/>
    </row>
    <row r="5" spans="1:17" s="6" customFormat="1" ht="16.95" customHeight="1" x14ac:dyDescent="0.25">
      <c r="A5" s="5"/>
      <c r="B5" s="64" t="s">
        <v>0</v>
      </c>
      <c r="C5" s="65"/>
      <c r="D5" s="65"/>
      <c r="E5" s="65"/>
      <c r="F5" s="65"/>
      <c r="G5" s="65"/>
      <c r="H5" s="65"/>
      <c r="I5" s="65"/>
      <c r="J5" s="65"/>
      <c r="K5" s="65"/>
      <c r="L5" s="65"/>
      <c r="M5" s="65"/>
      <c r="N5" s="65"/>
      <c r="O5" s="65"/>
      <c r="P5" s="66"/>
      <c r="Q5" s="5"/>
    </row>
    <row r="6" spans="1:17" s="6" customFormat="1" ht="16.8" x14ac:dyDescent="0.25">
      <c r="A6" s="5"/>
      <c r="B6" s="60"/>
      <c r="C6" s="61"/>
      <c r="D6" s="61"/>
      <c r="E6" s="61"/>
      <c r="F6" s="61"/>
      <c r="G6" s="61"/>
      <c r="H6" s="61"/>
      <c r="I6" s="61"/>
      <c r="J6" s="61"/>
      <c r="K6" s="61"/>
      <c r="L6" s="61"/>
      <c r="M6" s="61"/>
      <c r="N6" s="61"/>
      <c r="O6" s="61"/>
      <c r="P6" s="62"/>
      <c r="Q6" s="5"/>
    </row>
    <row r="7" spans="1:17" s="6" customFormat="1" ht="94.95" customHeight="1" thickBot="1" x14ac:dyDescent="0.3">
      <c r="A7" s="5"/>
      <c r="B7" s="70" t="s">
        <v>76</v>
      </c>
      <c r="C7" s="71"/>
      <c r="D7" s="71"/>
      <c r="E7" s="71"/>
      <c r="F7" s="71"/>
      <c r="G7" s="71"/>
      <c r="H7" s="71"/>
      <c r="I7" s="71"/>
      <c r="J7" s="71"/>
      <c r="K7" s="71"/>
      <c r="L7" s="71"/>
      <c r="M7" s="71"/>
      <c r="N7" s="71"/>
      <c r="O7" s="71"/>
      <c r="P7" s="72"/>
      <c r="Q7" s="5"/>
    </row>
    <row r="8" spans="1:17" ht="18.600000000000001" thickBot="1" x14ac:dyDescent="0.55000000000000004">
      <c r="B8" s="30" t="s">
        <v>47</v>
      </c>
      <c r="C8" s="31"/>
      <c r="D8" s="31"/>
      <c r="E8" s="31"/>
      <c r="F8" s="31"/>
      <c r="G8" s="31"/>
      <c r="H8" s="31"/>
      <c r="I8" s="31"/>
      <c r="J8" s="31"/>
      <c r="K8" s="31"/>
      <c r="L8" s="31"/>
      <c r="M8" s="31"/>
      <c r="N8" s="31"/>
      <c r="O8" s="31"/>
      <c r="P8" s="63"/>
    </row>
    <row r="9" spans="1:17" ht="18.600000000000001" thickBot="1" x14ac:dyDescent="0.55000000000000004">
      <c r="B9" s="2"/>
      <c r="C9" s="2"/>
      <c r="D9" s="2"/>
      <c r="E9" s="2"/>
      <c r="F9" s="2"/>
      <c r="G9" s="2"/>
      <c r="H9" s="2"/>
      <c r="I9" s="2"/>
      <c r="J9" s="2"/>
      <c r="K9" s="2"/>
      <c r="L9" s="2"/>
      <c r="M9" s="2"/>
      <c r="N9" s="2"/>
      <c r="O9" s="2"/>
      <c r="P9" s="2"/>
      <c r="Q9" s="2"/>
    </row>
    <row r="10" spans="1:17" ht="45" customHeight="1" thickBot="1" x14ac:dyDescent="0.55000000000000004">
      <c r="B10" s="2"/>
      <c r="C10" s="32" t="s">
        <v>2</v>
      </c>
      <c r="D10" s="32"/>
      <c r="E10" s="33"/>
      <c r="F10" s="34" t="s">
        <v>3</v>
      </c>
      <c r="G10" s="32"/>
      <c r="H10" s="32"/>
      <c r="I10" s="33"/>
      <c r="J10" s="34" t="s">
        <v>4</v>
      </c>
      <c r="K10" s="32"/>
      <c r="L10" s="32"/>
      <c r="M10" s="32"/>
      <c r="N10" s="32"/>
      <c r="O10" s="32"/>
      <c r="Q10"/>
    </row>
    <row r="11" spans="1:17" ht="45" customHeight="1" thickBot="1" x14ac:dyDescent="0.55000000000000004">
      <c r="B11" s="2"/>
      <c r="C11" s="35"/>
      <c r="D11" s="35"/>
      <c r="E11" s="35"/>
      <c r="F11" s="92" t="s">
        <v>58</v>
      </c>
      <c r="G11" s="92"/>
      <c r="H11" s="92"/>
      <c r="I11" s="92"/>
      <c r="J11" s="35"/>
      <c r="K11" s="35"/>
      <c r="L11" s="35"/>
      <c r="M11" s="35"/>
      <c r="N11" s="35"/>
      <c r="O11" s="35"/>
      <c r="Q11" s="4"/>
    </row>
    <row r="12" spans="1:17" ht="45" customHeight="1" x14ac:dyDescent="0.5">
      <c r="B12" s="2"/>
      <c r="C12" s="75" t="s">
        <v>48</v>
      </c>
      <c r="D12" s="75"/>
      <c r="E12" s="76"/>
      <c r="F12" s="91">
        <f>Invulformulier!F15</f>
        <v>0</v>
      </c>
      <c r="G12" s="93"/>
      <c r="H12" s="93"/>
      <c r="I12" s="94"/>
      <c r="J12" s="90"/>
      <c r="K12" s="90"/>
      <c r="L12" s="90"/>
      <c r="M12" s="90"/>
      <c r="N12" s="90"/>
      <c r="O12" s="91"/>
      <c r="Q12" s="4"/>
    </row>
    <row r="13" spans="1:17" ht="45" customHeight="1" x14ac:dyDescent="0.5">
      <c r="B13" s="2"/>
      <c r="C13" s="17" t="s">
        <v>49</v>
      </c>
      <c r="D13" s="17"/>
      <c r="E13" s="18"/>
      <c r="F13" s="27">
        <f>Invulformulier!F16</f>
        <v>0</v>
      </c>
      <c r="G13" s="28"/>
      <c r="H13" s="28"/>
      <c r="I13" s="95"/>
      <c r="J13" s="81"/>
      <c r="K13" s="81"/>
      <c r="L13" s="81"/>
      <c r="M13" s="81"/>
      <c r="N13" s="81"/>
      <c r="O13" s="27"/>
      <c r="Q13" s="4"/>
    </row>
    <row r="14" spans="1:17" ht="45" customHeight="1" x14ac:dyDescent="0.5">
      <c r="B14" s="2"/>
      <c r="C14" s="17" t="s">
        <v>53</v>
      </c>
      <c r="D14" s="17"/>
      <c r="E14" s="18"/>
      <c r="F14" s="27">
        <f>Invulformulier!F17</f>
        <v>0</v>
      </c>
      <c r="G14" s="28"/>
      <c r="H14" s="28"/>
      <c r="I14" s="95"/>
      <c r="J14" s="81"/>
      <c r="K14" s="81"/>
      <c r="L14" s="81"/>
      <c r="M14" s="81"/>
      <c r="N14" s="81"/>
      <c r="O14" s="27"/>
      <c r="Q14" s="4"/>
    </row>
    <row r="15" spans="1:17" ht="45" customHeight="1" x14ac:dyDescent="0.5">
      <c r="B15" s="2"/>
      <c r="C15" s="17" t="s">
        <v>54</v>
      </c>
      <c r="D15" s="17"/>
      <c r="E15" s="18"/>
      <c r="F15" s="27">
        <f>Invulformulier!F18</f>
        <v>0</v>
      </c>
      <c r="G15" s="28"/>
      <c r="H15" s="28"/>
      <c r="I15" s="95"/>
      <c r="J15" s="81"/>
      <c r="K15" s="81"/>
      <c r="L15" s="81"/>
      <c r="M15" s="81"/>
      <c r="N15" s="81"/>
      <c r="O15" s="27"/>
      <c r="Q15" s="4"/>
    </row>
    <row r="16" spans="1:17" ht="45" customHeight="1" x14ac:dyDescent="0.5">
      <c r="B16" s="2"/>
      <c r="C16" s="17" t="s">
        <v>6</v>
      </c>
      <c r="D16" s="17"/>
      <c r="E16" s="18"/>
      <c r="F16" s="85">
        <f>Invulformulier!F19</f>
        <v>0</v>
      </c>
      <c r="G16" s="86"/>
      <c r="H16" s="86"/>
      <c r="I16" s="87"/>
      <c r="J16" s="81"/>
      <c r="K16" s="81"/>
      <c r="L16" s="81"/>
      <c r="M16" s="81"/>
      <c r="N16" s="81"/>
      <c r="O16" s="27"/>
      <c r="Q16" s="4"/>
    </row>
    <row r="17" spans="2:17" ht="45" customHeight="1" x14ac:dyDescent="0.5">
      <c r="B17" s="2"/>
      <c r="C17" s="17" t="s">
        <v>7</v>
      </c>
      <c r="D17" s="17"/>
      <c r="E17" s="18"/>
      <c r="F17" s="85">
        <f>Invulformulier!F20</f>
        <v>0</v>
      </c>
      <c r="G17" s="86"/>
      <c r="H17" s="86"/>
      <c r="I17" s="87"/>
      <c r="J17" s="83" t="str">
        <f ca="1">IF(MONTH(TODAY()-F17) &gt; 1, "Let op! De meetdatum is meer dan een maand oud.","")</f>
        <v>Let op! De meetdatum is meer dan een maand oud.</v>
      </c>
      <c r="K17" s="83"/>
      <c r="L17" s="83"/>
      <c r="M17" s="83"/>
      <c r="N17" s="83"/>
      <c r="O17" s="84"/>
      <c r="Q17" s="4"/>
    </row>
    <row r="18" spans="2:17" ht="45" customHeight="1" x14ac:dyDescent="0.5">
      <c r="B18" s="2"/>
      <c r="C18" s="17" t="s">
        <v>8</v>
      </c>
      <c r="D18" s="17"/>
      <c r="E18" s="18"/>
      <c r="F18" s="84">
        <f>Invulformulier!F21</f>
        <v>0</v>
      </c>
      <c r="G18" s="88"/>
      <c r="H18" s="88"/>
      <c r="I18" s="89"/>
      <c r="J18" s="81"/>
      <c r="K18" s="81"/>
      <c r="L18" s="81"/>
      <c r="M18" s="81"/>
      <c r="N18" s="81"/>
      <c r="O18" s="27"/>
      <c r="Q18" s="4"/>
    </row>
    <row r="19" spans="2:17" ht="45" customHeight="1" x14ac:dyDescent="0.5">
      <c r="B19" s="2"/>
      <c r="C19" s="17" t="s">
        <v>9</v>
      </c>
      <c r="D19" s="17"/>
      <c r="E19" s="18"/>
      <c r="F19" s="84">
        <f>Invulformulier!F22</f>
        <v>0</v>
      </c>
      <c r="G19" s="88"/>
      <c r="H19" s="88"/>
      <c r="I19" s="89"/>
      <c r="J19" s="81"/>
      <c r="K19" s="81"/>
      <c r="L19" s="81"/>
      <c r="M19" s="81"/>
      <c r="N19" s="81"/>
      <c r="O19" s="27"/>
      <c r="Q19" s="4"/>
    </row>
    <row r="20" spans="2:17" ht="45" customHeight="1" x14ac:dyDescent="0.5">
      <c r="B20" s="2"/>
      <c r="C20" s="17" t="s">
        <v>10</v>
      </c>
      <c r="D20" s="17"/>
      <c r="E20" s="18"/>
      <c r="F20" s="84">
        <f>Invulformulier!F23</f>
        <v>0</v>
      </c>
      <c r="G20" s="88"/>
      <c r="H20" s="88"/>
      <c r="I20" s="89"/>
      <c r="J20" s="82"/>
      <c r="K20" s="82"/>
      <c r="L20" s="82"/>
      <c r="M20" s="82"/>
      <c r="N20" s="82"/>
      <c r="O20" s="23"/>
      <c r="Q20" s="4"/>
    </row>
    <row r="21" spans="2:17" ht="45" customHeight="1" thickBot="1" x14ac:dyDescent="0.55000000000000004">
      <c r="B21" s="2"/>
      <c r="C21" s="39" t="s">
        <v>11</v>
      </c>
      <c r="D21" s="39"/>
      <c r="E21" s="40"/>
      <c r="F21" s="116">
        <f>Invulformulier!F24</f>
        <v>0</v>
      </c>
      <c r="G21" s="117"/>
      <c r="H21" s="117"/>
      <c r="I21" s="118"/>
      <c r="J21" s="113"/>
      <c r="K21" s="113"/>
      <c r="L21" s="113"/>
      <c r="M21" s="113"/>
      <c r="N21" s="113"/>
      <c r="O21" s="45"/>
      <c r="Q21" s="4"/>
    </row>
    <row r="22" spans="2:17" ht="45" customHeight="1" thickBot="1" x14ac:dyDescent="0.55000000000000004">
      <c r="B22" s="2"/>
      <c r="C22" s="128"/>
      <c r="D22" s="128"/>
      <c r="E22" s="128"/>
      <c r="F22" s="128"/>
      <c r="G22" s="128"/>
      <c r="H22" s="128"/>
      <c r="I22" s="128"/>
      <c r="J22" s="128"/>
      <c r="K22" s="128"/>
      <c r="L22" s="128"/>
      <c r="M22" s="128"/>
      <c r="N22" s="128"/>
      <c r="O22" s="128"/>
      <c r="Q22" s="4"/>
    </row>
    <row r="23" spans="2:17" ht="39" hidden="1" customHeight="1" thickBot="1" x14ac:dyDescent="0.55000000000000004">
      <c r="B23" s="2"/>
      <c r="C23" s="2"/>
      <c r="D23" s="2"/>
      <c r="E23" s="2"/>
      <c r="F23" s="2"/>
      <c r="G23" s="2"/>
      <c r="H23" s="2"/>
      <c r="I23" s="2"/>
      <c r="J23" s="2"/>
      <c r="K23" s="2"/>
      <c r="L23" s="2"/>
      <c r="M23" s="2"/>
      <c r="N23" s="2"/>
      <c r="O23" s="2"/>
      <c r="P23" s="2"/>
    </row>
    <row r="24" spans="2:17" hidden="1" x14ac:dyDescent="0.5">
      <c r="D24" s="97" t="s">
        <v>59</v>
      </c>
      <c r="E24" s="97"/>
      <c r="F24" s="97"/>
      <c r="G24" s="112">
        <f>F20-F21</f>
        <v>0</v>
      </c>
      <c r="H24" s="112"/>
      <c r="I24" s="112"/>
      <c r="J24" s="112"/>
      <c r="K24" s="111"/>
      <c r="L24" s="111"/>
      <c r="M24" s="111"/>
      <c r="N24" s="111"/>
      <c r="O24" s="111"/>
      <c r="P24" s="111"/>
    </row>
    <row r="25" spans="2:17" hidden="1" x14ac:dyDescent="0.5">
      <c r="D25" s="98" t="s">
        <v>74</v>
      </c>
      <c r="E25" s="99"/>
      <c r="F25" s="100"/>
      <c r="G25" s="112" t="e">
        <f>(F20-F21)/F18</f>
        <v>#DIV/0!</v>
      </c>
      <c r="H25" s="112"/>
      <c r="I25" s="112"/>
      <c r="J25" s="112"/>
      <c r="K25" s="111"/>
      <c r="L25" s="111"/>
      <c r="M25" s="111"/>
      <c r="N25" s="111"/>
      <c r="O25" s="111"/>
      <c r="P25" s="111"/>
    </row>
    <row r="26" spans="2:17" hidden="1" x14ac:dyDescent="0.5">
      <c r="D26" s="97" t="s">
        <v>12</v>
      </c>
      <c r="E26" s="97"/>
      <c r="F26" s="97"/>
      <c r="G26" s="102">
        <f>(F17-F16)/365.25</f>
        <v>0</v>
      </c>
      <c r="H26" s="102"/>
      <c r="I26" s="102"/>
      <c r="J26" s="102"/>
      <c r="K26" s="103" t="s">
        <v>13</v>
      </c>
      <c r="L26" s="103"/>
      <c r="M26" s="103"/>
      <c r="N26" s="103"/>
      <c r="O26" s="103"/>
      <c r="P26" s="103"/>
    </row>
    <row r="27" spans="2:17" ht="16.05" hidden="1" customHeight="1" x14ac:dyDescent="0.5">
      <c r="D27" s="96" t="s">
        <v>14</v>
      </c>
      <c r="E27" s="96"/>
      <c r="F27" s="96"/>
      <c r="G27" s="107">
        <f>F18-G24</f>
        <v>0</v>
      </c>
      <c r="H27" s="107"/>
      <c r="I27" s="107"/>
      <c r="J27" s="107"/>
      <c r="K27" s="103"/>
      <c r="L27" s="103"/>
      <c r="M27" s="103"/>
      <c r="N27" s="103"/>
      <c r="O27" s="103"/>
      <c r="P27" s="103"/>
    </row>
    <row r="28" spans="2:17" ht="16.05" hidden="1" customHeight="1" x14ac:dyDescent="0.5">
      <c r="D28" s="96" t="s">
        <v>60</v>
      </c>
      <c r="E28" s="96"/>
      <c r="F28" s="96"/>
      <c r="G28" s="107">
        <f>G24*G27</f>
        <v>0</v>
      </c>
      <c r="H28" s="107"/>
      <c r="I28" s="107"/>
      <c r="J28" s="107"/>
      <c r="K28" s="103"/>
      <c r="L28" s="103"/>
      <c r="M28" s="103"/>
      <c r="N28" s="103"/>
      <c r="O28" s="103"/>
      <c r="P28" s="103"/>
    </row>
    <row r="29" spans="2:17" ht="16.05" hidden="1" customHeight="1" x14ac:dyDescent="0.5">
      <c r="D29" s="96" t="s">
        <v>15</v>
      </c>
      <c r="E29" s="96"/>
      <c r="F29" s="96"/>
      <c r="G29" s="107">
        <f>G27*G26</f>
        <v>0</v>
      </c>
      <c r="H29" s="107"/>
      <c r="I29" s="107"/>
      <c r="J29" s="107"/>
      <c r="K29" s="103"/>
      <c r="L29" s="103"/>
      <c r="M29" s="103"/>
      <c r="N29" s="103"/>
      <c r="O29" s="103"/>
      <c r="P29" s="103"/>
    </row>
    <row r="30" spans="2:17" ht="16.05" hidden="1" customHeight="1" x14ac:dyDescent="0.5">
      <c r="D30" s="96" t="s">
        <v>16</v>
      </c>
      <c r="E30" s="96"/>
      <c r="F30" s="96"/>
      <c r="G30" s="107">
        <f>IF(ISBLANK(G24),G26*G24,G26*G24)</f>
        <v>0</v>
      </c>
      <c r="H30" s="107"/>
      <c r="I30" s="107"/>
      <c r="J30" s="107"/>
      <c r="K30" s="103"/>
      <c r="L30" s="103"/>
      <c r="M30" s="103"/>
      <c r="N30" s="103"/>
      <c r="O30" s="103"/>
      <c r="P30" s="103"/>
    </row>
    <row r="31" spans="2:17" ht="16.05" hidden="1" customHeight="1" x14ac:dyDescent="0.5">
      <c r="D31" s="96" t="s">
        <v>17</v>
      </c>
      <c r="E31" s="96"/>
      <c r="F31" s="96"/>
      <c r="G31" s="107" t="e">
        <f>((F19/F18)*100)</f>
        <v>#DIV/0!</v>
      </c>
      <c r="H31" s="107"/>
      <c r="I31" s="107"/>
      <c r="J31" s="107"/>
      <c r="K31" s="103"/>
      <c r="L31" s="103"/>
      <c r="M31" s="103"/>
      <c r="N31" s="103"/>
      <c r="O31" s="103"/>
      <c r="P31" s="103"/>
    </row>
    <row r="32" spans="2:17" ht="16.05" hidden="1" customHeight="1" x14ac:dyDescent="0.5">
      <c r="D32" s="96" t="s">
        <v>18</v>
      </c>
      <c r="E32" s="96"/>
      <c r="F32" s="96"/>
      <c r="G32" s="110" t="e">
        <f>G26-(-9.236+(0.0002708*G28)+(-0.001663*G29)+(0.007216*G30)+(0.02292*G31))</f>
        <v>#DIV/0!</v>
      </c>
      <c r="H32" s="110"/>
      <c r="I32" s="110"/>
      <c r="J32" s="110"/>
      <c r="K32" s="103"/>
      <c r="L32" s="103"/>
      <c r="M32" s="103"/>
      <c r="N32" s="103"/>
      <c r="O32" s="103"/>
      <c r="P32" s="103"/>
    </row>
    <row r="33" spans="1:17" ht="16.05" hidden="1" customHeight="1" x14ac:dyDescent="0.5">
      <c r="D33" s="96" t="s">
        <v>19</v>
      </c>
      <c r="E33" s="96"/>
      <c r="F33" s="96"/>
      <c r="G33" s="110">
        <f xml:space="preserve"> G26/((6.986547255416 + (0.115802846632*G26) + (0.001450825199*(G26*G26)) + (0.004518400406*(F19))-(0.000034086447*((F19)^2))-(0.151951447289*(F18))+(0.000932836659*((F18)^2))-(0.000001656585*((F18)^3)) + (0.032198263733*G27) -(0.000269025264 * (G27^2)) -(0.000760897942*((F18)*G26))))</f>
        <v>0</v>
      </c>
      <c r="H33" s="110"/>
      <c r="I33" s="110"/>
      <c r="J33" s="110"/>
      <c r="K33" s="8"/>
      <c r="L33" s="8"/>
      <c r="M33" s="8"/>
      <c r="N33" s="8"/>
      <c r="O33" s="8"/>
      <c r="P33" s="8"/>
    </row>
    <row r="34" spans="1:17" ht="16.05" hidden="1" customHeight="1" x14ac:dyDescent="0.5">
      <c r="D34" s="96" t="s">
        <v>20</v>
      </c>
      <c r="E34" s="96"/>
      <c r="F34" s="96"/>
      <c r="G34" s="107" t="e">
        <f>AVERAGE(G32,G33)</f>
        <v>#DIV/0!</v>
      </c>
      <c r="H34" s="107"/>
      <c r="I34" s="107"/>
      <c r="J34" s="107"/>
      <c r="K34" s="8"/>
      <c r="L34" s="8"/>
      <c r="M34" s="8"/>
      <c r="N34" s="8"/>
      <c r="O34" s="8"/>
      <c r="P34" s="8"/>
    </row>
    <row r="35" spans="1:17" ht="16.05" hidden="1" customHeight="1" x14ac:dyDescent="0.5">
      <c r="D35" s="97" t="s">
        <v>21</v>
      </c>
      <c r="E35" s="97"/>
      <c r="F35" s="97"/>
      <c r="G35" s="102" t="e">
        <f>G34-13.85</f>
        <v>#DIV/0!</v>
      </c>
      <c r="H35" s="102"/>
      <c r="I35" s="102"/>
      <c r="J35" s="102"/>
      <c r="K35" s="103"/>
      <c r="L35" s="103"/>
      <c r="M35" s="103"/>
      <c r="N35" s="103"/>
      <c r="O35" s="103"/>
      <c r="P35" s="103"/>
    </row>
    <row r="36" spans="1:17" hidden="1" x14ac:dyDescent="0.5">
      <c r="D36" s="97" t="s">
        <v>22</v>
      </c>
      <c r="E36" s="97"/>
      <c r="F36" s="97"/>
      <c r="G36" s="102" t="e">
        <f>G26-G35</f>
        <v>#DIV/0!</v>
      </c>
      <c r="H36" s="102"/>
      <c r="I36" s="102"/>
      <c r="J36" s="102"/>
      <c r="K36" s="103"/>
      <c r="L36" s="103"/>
      <c r="M36" s="103"/>
      <c r="N36" s="103"/>
      <c r="O36" s="103"/>
      <c r="P36" s="103"/>
    </row>
    <row r="37" spans="1:17" hidden="1" x14ac:dyDescent="0.5">
      <c r="D37" s="97" t="s">
        <v>23</v>
      </c>
      <c r="E37" s="97"/>
      <c r="F37" s="97"/>
      <c r="G37" s="104">
        <f>(F17-(DATE(YEAR(F16),12,31)))/365.25</f>
        <v>-1.0020533880903491</v>
      </c>
      <c r="H37" s="104"/>
      <c r="I37" s="104"/>
      <c r="J37" s="104"/>
      <c r="K37" s="103"/>
      <c r="L37" s="103"/>
      <c r="M37" s="103"/>
      <c r="N37" s="103"/>
      <c r="O37" s="103"/>
      <c r="P37" s="103"/>
    </row>
    <row r="38" spans="1:17" ht="18.600000000000001" hidden="1" thickBot="1" x14ac:dyDescent="0.55000000000000004">
      <c r="D38" s="108" t="s">
        <v>24</v>
      </c>
      <c r="E38" s="108"/>
      <c r="F38" s="108"/>
      <c r="G38" s="109">
        <f>(ABS(10-Uitkomst!G26)*82)/8</f>
        <v>102.5</v>
      </c>
      <c r="H38" s="109"/>
      <c r="I38" s="109"/>
      <c r="J38" s="109"/>
      <c r="K38" s="103"/>
      <c r="L38" s="103"/>
      <c r="M38" s="103"/>
      <c r="N38" s="103"/>
      <c r="O38" s="103"/>
      <c r="P38" s="103"/>
    </row>
    <row r="39" spans="1:17" ht="40.950000000000003" customHeight="1" thickBot="1" x14ac:dyDescent="0.55000000000000004">
      <c r="C39" s="15" t="s">
        <v>72</v>
      </c>
      <c r="D39" s="119" t="s">
        <v>71</v>
      </c>
      <c r="E39" s="120"/>
      <c r="F39" s="121"/>
      <c r="G39" s="122" t="e">
        <f>IF(OR(G25&lt;0.47,G25&gt;0.55),1,0)</f>
        <v>#DIV/0!</v>
      </c>
      <c r="H39" s="123"/>
      <c r="I39" s="123"/>
      <c r="J39" s="124"/>
      <c r="K39" s="8"/>
      <c r="L39" s="8"/>
      <c r="M39" s="8"/>
      <c r="N39" s="8"/>
      <c r="O39" s="8"/>
      <c r="P39" s="8"/>
    </row>
    <row r="40" spans="1:17" ht="34.950000000000003" customHeight="1" thickBot="1" x14ac:dyDescent="0.55000000000000004">
      <c r="C40" s="10" t="s">
        <v>25</v>
      </c>
      <c r="D40" s="105" t="s">
        <v>26</v>
      </c>
      <c r="E40" s="105"/>
      <c r="F40" s="105"/>
      <c r="G40" s="106" t="e">
        <f>IF(G36&lt;=G37,1,0)</f>
        <v>#DIV/0!</v>
      </c>
      <c r="H40" s="106"/>
      <c r="I40" s="106"/>
      <c r="J40" s="106"/>
      <c r="K40" s="114"/>
      <c r="L40" s="101"/>
      <c r="M40" s="101"/>
      <c r="N40" s="101"/>
      <c r="O40" s="101"/>
      <c r="P40" s="101"/>
    </row>
    <row r="41" spans="1:17" ht="34.950000000000003" customHeight="1" thickBot="1" x14ac:dyDescent="0.55000000000000004">
      <c r="C41" s="10" t="s">
        <v>61</v>
      </c>
      <c r="D41" s="105" t="s">
        <v>62</v>
      </c>
      <c r="E41" s="105"/>
      <c r="F41" s="105"/>
      <c r="G41" s="106" t="e">
        <f>IF(G40 = 0, "Criteria 2a niet van toepassing", IF(AND(G40=1,G50&lt;=50),1,0))</f>
        <v>#DIV/0!</v>
      </c>
      <c r="H41" s="106"/>
      <c r="I41" s="106"/>
      <c r="J41" s="106"/>
      <c r="K41" s="9"/>
      <c r="L41" s="9"/>
      <c r="M41" s="9"/>
      <c r="N41" s="9"/>
      <c r="O41" s="9"/>
      <c r="P41" s="9"/>
    </row>
    <row r="42" spans="1:17" s="4" customFormat="1" ht="34.950000000000003" customHeight="1" thickBot="1" x14ac:dyDescent="0.55000000000000004">
      <c r="A42" s="3"/>
      <c r="B42" s="3"/>
      <c r="C42" s="10" t="s">
        <v>63</v>
      </c>
      <c r="D42" s="105" t="s">
        <v>64</v>
      </c>
      <c r="E42" s="105"/>
      <c r="F42" s="105"/>
      <c r="G42" s="106" t="e">
        <f>IF(G40 = 1, "Criteria 2b niet van toepassing", IF(AND(G40=0,G50&lt;=10,G36&lt;G26),1,0))</f>
        <v>#DIV/0!</v>
      </c>
      <c r="H42" s="106"/>
      <c r="I42" s="106"/>
      <c r="J42" s="106"/>
      <c r="K42" s="101"/>
      <c r="L42" s="101"/>
      <c r="M42" s="101"/>
      <c r="N42" s="101"/>
      <c r="O42" s="101"/>
      <c r="P42" s="101"/>
      <c r="Q42" s="3"/>
    </row>
    <row r="43" spans="1:17" s="4" customFormat="1" ht="13.95" customHeight="1" thickBot="1" x14ac:dyDescent="0.55000000000000004">
      <c r="A43" s="3"/>
      <c r="B43" s="3"/>
      <c r="C43" s="3"/>
      <c r="D43" s="3"/>
      <c r="E43" s="3"/>
      <c r="F43" s="3"/>
      <c r="G43" s="3"/>
      <c r="H43" s="3"/>
      <c r="I43" s="3"/>
      <c r="J43" s="11"/>
      <c r="K43" s="9"/>
      <c r="L43" s="9"/>
      <c r="M43" s="9"/>
      <c r="N43" s="9"/>
      <c r="O43" s="9"/>
      <c r="P43" s="9"/>
      <c r="Q43" s="3"/>
    </row>
    <row r="44" spans="1:17" s="4" customFormat="1" ht="37.950000000000003" customHeight="1" thickBot="1" x14ac:dyDescent="0.55000000000000004">
      <c r="A44" s="3"/>
      <c r="B44" s="3"/>
      <c r="C44" s="3"/>
      <c r="D44" s="3"/>
      <c r="E44" s="3"/>
      <c r="F44" s="3"/>
      <c r="G44" s="125" t="s">
        <v>73</v>
      </c>
      <c r="H44" s="126"/>
      <c r="I44" s="126"/>
      <c r="J44" s="127"/>
      <c r="K44" s="9"/>
      <c r="L44" s="9"/>
      <c r="M44" s="9"/>
      <c r="N44" s="9"/>
      <c r="O44" s="9"/>
      <c r="P44" s="9"/>
      <c r="Q44" s="3"/>
    </row>
    <row r="45" spans="1:17" s="4" customFormat="1" ht="39" customHeight="1" thickBot="1" x14ac:dyDescent="0.55000000000000004">
      <c r="A45" s="3"/>
      <c r="B45" s="3"/>
      <c r="C45" s="3"/>
      <c r="D45" s="3"/>
      <c r="E45" s="3"/>
      <c r="F45" s="3"/>
      <c r="G45" s="115" t="s">
        <v>70</v>
      </c>
      <c r="H45" s="115"/>
      <c r="I45" s="115"/>
      <c r="J45" s="115"/>
      <c r="K45" s="9"/>
      <c r="L45" s="9"/>
      <c r="M45" s="9"/>
      <c r="N45" s="9"/>
      <c r="O45" s="9"/>
      <c r="P45" s="9"/>
      <c r="Q45" s="3"/>
    </row>
    <row r="46" spans="1:17" s="4" customFormat="1" ht="19.95" customHeight="1" x14ac:dyDescent="0.5">
      <c r="A46" s="3"/>
      <c r="B46" s="3"/>
      <c r="C46" s="3"/>
      <c r="D46" s="3"/>
      <c r="E46" s="3"/>
      <c r="F46" s="3"/>
      <c r="G46" s="11"/>
      <c r="H46" s="11"/>
      <c r="I46" s="11"/>
      <c r="J46" s="11"/>
      <c r="K46" s="9"/>
      <c r="L46" s="9"/>
      <c r="M46" s="9"/>
      <c r="N46" s="9"/>
      <c r="O46" s="9"/>
      <c r="P46" s="9"/>
      <c r="Q46" s="3"/>
    </row>
    <row r="47" spans="1:17" ht="16.05" hidden="1" customHeight="1" x14ac:dyDescent="0.5">
      <c r="D47" s="97" t="s">
        <v>27</v>
      </c>
      <c r="E47" s="97"/>
      <c r="F47" s="97"/>
      <c r="G47" s="98" t="e">
        <f ca="1">_xlfn.FORECAST.LINEAR(Uitkomst!G26,INDIRECT(_xlfn.CONCAT("referenties_LMS!C",referenties_LMS!G4,":C",referenties_LMS!G5)),INDIRECT(_xlfn.CONCAT("referenties_LMS!A",referenties_LMS!G4,":A",referenties_LMS!G5)))</f>
        <v>#N/A</v>
      </c>
      <c r="H47" s="99"/>
      <c r="I47" s="99"/>
      <c r="J47" s="100"/>
      <c r="K47" s="101"/>
      <c r="L47" s="101"/>
      <c r="M47" s="101"/>
      <c r="N47" s="101"/>
      <c r="O47" s="101"/>
      <c r="P47" s="101"/>
    </row>
    <row r="48" spans="1:17" ht="16.05" hidden="1" customHeight="1" x14ac:dyDescent="0.5">
      <c r="D48" s="97" t="s">
        <v>28</v>
      </c>
      <c r="E48" s="97"/>
      <c r="F48" s="97"/>
      <c r="G48" s="98" t="e">
        <f ca="1">_xlfn.FORECAST.LINEAR(Uitkomst!G26,INDIRECT(_xlfn.CONCAT("referenties_LMS!D",referenties_LMS!G4,":D",referenties_LMS!G5)),INDIRECT(_xlfn.CONCAT("referenties_LMS!A",referenties_LMS!G4,":A",referenties_LMS!G5)))</f>
        <v>#N/A</v>
      </c>
      <c r="H48" s="99"/>
      <c r="I48" s="99"/>
      <c r="J48" s="100"/>
      <c r="K48" s="101"/>
      <c r="L48" s="101"/>
      <c r="M48" s="101"/>
      <c r="N48" s="101"/>
      <c r="O48" s="101"/>
      <c r="P48" s="101"/>
    </row>
    <row r="49" spans="4:16" ht="16.05" hidden="1" customHeight="1" x14ac:dyDescent="0.5">
      <c r="D49" s="97" t="s">
        <v>29</v>
      </c>
      <c r="E49" s="97"/>
      <c r="F49" s="97"/>
      <c r="G49" s="98" t="e">
        <f ca="1">(((F18 / G47)^1) - 1) / (1 * G48)</f>
        <v>#N/A</v>
      </c>
      <c r="H49" s="99"/>
      <c r="I49" s="99"/>
      <c r="J49" s="100"/>
      <c r="K49" s="101"/>
      <c r="L49" s="101"/>
      <c r="M49" s="101"/>
      <c r="N49" s="101"/>
      <c r="O49" s="101"/>
      <c r="P49" s="101"/>
    </row>
    <row r="50" spans="4:16" ht="16.05" hidden="1" customHeight="1" x14ac:dyDescent="0.5">
      <c r="D50" s="97" t="s">
        <v>30</v>
      </c>
      <c r="E50" s="97"/>
      <c r="F50" s="97"/>
      <c r="G50" s="98" t="e">
        <f ca="1">(NORMDIST(G49, 0, 1,TRUE))*100</f>
        <v>#N/A</v>
      </c>
      <c r="H50" s="99"/>
      <c r="I50" s="99"/>
      <c r="J50" s="100"/>
      <c r="K50" s="101"/>
      <c r="L50" s="101"/>
      <c r="M50" s="101"/>
      <c r="N50" s="101"/>
      <c r="O50" s="101"/>
      <c r="P50" s="101"/>
    </row>
    <row r="51" spans="4:16" x14ac:dyDescent="0.5"/>
    <row r="52" spans="4:16" x14ac:dyDescent="0.5"/>
    <row r="53" spans="4:16" x14ac:dyDescent="0.5"/>
    <row r="54" spans="4:16" x14ac:dyDescent="0.5"/>
    <row r="55" spans="4:16" x14ac:dyDescent="0.5"/>
    <row r="56" spans="4:16" x14ac:dyDescent="0.5"/>
    <row r="57" spans="4:16" x14ac:dyDescent="0.5"/>
    <row r="58" spans="4:16" x14ac:dyDescent="0.5"/>
    <row r="59" spans="4:16" x14ac:dyDescent="0.5"/>
    <row r="60" spans="4:16" x14ac:dyDescent="0.5"/>
    <row r="61" spans="4:16" x14ac:dyDescent="0.5"/>
    <row r="62" spans="4:16" x14ac:dyDescent="0.5"/>
    <row r="63" spans="4:16" x14ac:dyDescent="0.5"/>
    <row r="64" spans="4:16" x14ac:dyDescent="0.5"/>
    <row r="65" x14ac:dyDescent="0.5"/>
    <row r="66" x14ac:dyDescent="0.5"/>
    <row r="67" x14ac:dyDescent="0.5"/>
    <row r="68" x14ac:dyDescent="0.5"/>
    <row r="69" x14ac:dyDescent="0.5"/>
    <row r="70" x14ac:dyDescent="0.5"/>
    <row r="71" x14ac:dyDescent="0.5"/>
    <row r="72" x14ac:dyDescent="0.5"/>
    <row r="73" x14ac:dyDescent="0.5"/>
    <row r="74" x14ac:dyDescent="0.5"/>
    <row r="75" x14ac:dyDescent="0.5"/>
    <row r="76" x14ac:dyDescent="0.5"/>
    <row r="77" x14ac:dyDescent="0.5"/>
    <row r="78" x14ac:dyDescent="0.5"/>
    <row r="79" x14ac:dyDescent="0.5"/>
    <row r="80" x14ac:dyDescent="0.5"/>
    <row r="81" x14ac:dyDescent="0.5"/>
    <row r="82" x14ac:dyDescent="0.5"/>
    <row r="83" x14ac:dyDescent="0.5"/>
    <row r="84" x14ac:dyDescent="0.5"/>
    <row r="85" x14ac:dyDescent="0.5"/>
    <row r="86" x14ac:dyDescent="0.5"/>
    <row r="87" x14ac:dyDescent="0.5"/>
    <row r="88" x14ac:dyDescent="0.5"/>
    <row r="89" x14ac:dyDescent="0.5"/>
    <row r="90" x14ac:dyDescent="0.5"/>
    <row r="91" x14ac:dyDescent="0.5"/>
    <row r="92" x14ac:dyDescent="0.5"/>
    <row r="93" x14ac:dyDescent="0.5"/>
    <row r="94" x14ac:dyDescent="0.5"/>
    <row r="95" x14ac:dyDescent="0.5"/>
    <row r="96" x14ac:dyDescent="0.5"/>
    <row r="97" x14ac:dyDescent="0.5"/>
    <row r="98" x14ac:dyDescent="0.5"/>
    <row r="99" x14ac:dyDescent="0.5"/>
    <row r="100" x14ac:dyDescent="0.5"/>
    <row r="101" x14ac:dyDescent="0.5"/>
    <row r="102" x14ac:dyDescent="0.5"/>
    <row r="103" x14ac:dyDescent="0.5"/>
  </sheetData>
  <sheetProtection algorithmName="SHA-512" hashValue="QVTStZ07FGvXeHFvecM+GE4rHYrLctYf4AHe57ApkG2fTwTbrg7vLGU/qpCIGz1OTnq9g4flIEwY5QTPSiYxTg==" saltValue="jwhVTYhO8VyqTFYK1H3kNQ==" spinCount="100000" sheet="1" selectLockedCells="1"/>
  <mergeCells count="109">
    <mergeCell ref="D49:F49"/>
    <mergeCell ref="G49:J49"/>
    <mergeCell ref="D47:F47"/>
    <mergeCell ref="G47:J47"/>
    <mergeCell ref="J21:O21"/>
    <mergeCell ref="K50:P50"/>
    <mergeCell ref="K40:P40"/>
    <mergeCell ref="K42:P42"/>
    <mergeCell ref="D50:F50"/>
    <mergeCell ref="D42:F42"/>
    <mergeCell ref="K49:P49"/>
    <mergeCell ref="K37:P37"/>
    <mergeCell ref="K38:P38"/>
    <mergeCell ref="D41:F41"/>
    <mergeCell ref="G41:J41"/>
    <mergeCell ref="G42:J42"/>
    <mergeCell ref="G45:J45"/>
    <mergeCell ref="G50:J50"/>
    <mergeCell ref="F21:I21"/>
    <mergeCell ref="C21:E21"/>
    <mergeCell ref="G25:J25"/>
    <mergeCell ref="D25:F25"/>
    <mergeCell ref="D39:F39"/>
    <mergeCell ref="G39:J39"/>
    <mergeCell ref="B5:P5"/>
    <mergeCell ref="B2:P4"/>
    <mergeCell ref="G28:J28"/>
    <mergeCell ref="G29:J29"/>
    <mergeCell ref="G30:J30"/>
    <mergeCell ref="G31:J31"/>
    <mergeCell ref="G32:J32"/>
    <mergeCell ref="K26:P26"/>
    <mergeCell ref="G27:J27"/>
    <mergeCell ref="K27:P27"/>
    <mergeCell ref="D27:F27"/>
    <mergeCell ref="D24:F24"/>
    <mergeCell ref="D28:F28"/>
    <mergeCell ref="K28:P28"/>
    <mergeCell ref="K29:P29"/>
    <mergeCell ref="K30:P30"/>
    <mergeCell ref="K31:P31"/>
    <mergeCell ref="K24:P24"/>
    <mergeCell ref="K32:P32"/>
    <mergeCell ref="D32:F32"/>
    <mergeCell ref="D26:F26"/>
    <mergeCell ref="G26:J26"/>
    <mergeCell ref="D29:F29"/>
    <mergeCell ref="G24:J24"/>
    <mergeCell ref="D31:F31"/>
    <mergeCell ref="D48:F48"/>
    <mergeCell ref="G48:J48"/>
    <mergeCell ref="K48:P48"/>
    <mergeCell ref="K47:P47"/>
    <mergeCell ref="G36:J36"/>
    <mergeCell ref="K36:P36"/>
    <mergeCell ref="G37:J37"/>
    <mergeCell ref="D40:F40"/>
    <mergeCell ref="G40:J40"/>
    <mergeCell ref="G34:J34"/>
    <mergeCell ref="D35:F35"/>
    <mergeCell ref="G35:J35"/>
    <mergeCell ref="K35:P35"/>
    <mergeCell ref="D36:F36"/>
    <mergeCell ref="D37:F37"/>
    <mergeCell ref="D38:F38"/>
    <mergeCell ref="G38:J38"/>
    <mergeCell ref="G44:J44"/>
    <mergeCell ref="D33:F33"/>
    <mergeCell ref="D34:F34"/>
    <mergeCell ref="G33:J33"/>
    <mergeCell ref="C14:E14"/>
    <mergeCell ref="J14:O14"/>
    <mergeCell ref="C15:E15"/>
    <mergeCell ref="F14:I14"/>
    <mergeCell ref="F15:I15"/>
    <mergeCell ref="B6:P6"/>
    <mergeCell ref="B7:P7"/>
    <mergeCell ref="B8:P8"/>
    <mergeCell ref="D30:F30"/>
    <mergeCell ref="J15:O15"/>
    <mergeCell ref="C16:E16"/>
    <mergeCell ref="C22:O22"/>
    <mergeCell ref="K25:P25"/>
    <mergeCell ref="C10:E10"/>
    <mergeCell ref="F10:I10"/>
    <mergeCell ref="J10:O10"/>
    <mergeCell ref="C11:E11"/>
    <mergeCell ref="J11:O11"/>
    <mergeCell ref="C12:E12"/>
    <mergeCell ref="J12:O12"/>
    <mergeCell ref="C13:E13"/>
    <mergeCell ref="J13:O13"/>
    <mergeCell ref="F11:I11"/>
    <mergeCell ref="F12:I12"/>
    <mergeCell ref="F13:I13"/>
    <mergeCell ref="C18:E18"/>
    <mergeCell ref="J18:O18"/>
    <mergeCell ref="C19:E19"/>
    <mergeCell ref="J19:O19"/>
    <mergeCell ref="C20:E20"/>
    <mergeCell ref="J20:O20"/>
    <mergeCell ref="J16:O16"/>
    <mergeCell ref="C17:E17"/>
    <mergeCell ref="J17:O17"/>
    <mergeCell ref="F16:I16"/>
    <mergeCell ref="F17:I17"/>
    <mergeCell ref="F18:I18"/>
    <mergeCell ref="F19:I19"/>
    <mergeCell ref="F20:I20"/>
  </mergeCells>
  <conditionalFormatting sqref="G42:J43 G44">
    <cfRule type="iconSet" priority="13">
      <iconSet iconSet="3Symbols2" showValue="0">
        <cfvo type="percent" val="0"/>
        <cfvo type="num" val="0"/>
        <cfvo type="num" val="1"/>
      </iconSet>
    </cfRule>
  </conditionalFormatting>
  <pageMargins left="0.7" right="0.7" top="0.75" bottom="0.75" header="0.3" footer="0.3"/>
  <pageSetup paperSize="9"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iconSet" priority="1" id="{48900A58-5730-6D4A-975D-AD40B8EA907E}">
            <x14:iconSet iconSet="3Symbols2" showValue="0" custom="1">
              <x14:cfvo type="percent">
                <xm:f>0</xm:f>
              </x14:cfvo>
              <x14:cfvo type="num">
                <xm:f>0</xm:f>
              </x14:cfvo>
              <x14:cfvo type="num">
                <xm:f>1</xm:f>
              </x14:cfvo>
              <x14:cfIcon iconSet="3Symbols2" iconId="0"/>
              <x14:cfIcon iconSet="3Symbols2" iconId="2"/>
              <x14:cfIcon iconSet="3Symbols2" iconId="0"/>
            </x14:iconSet>
          </x14:cfRule>
          <xm:sqref>G39:J39</xm:sqref>
        </x14:conditionalFormatting>
        <x14:conditionalFormatting xmlns:xm="http://schemas.microsoft.com/office/excel/2006/main">
          <x14:cfRule type="iconSet" priority="12" id="{00000000-000E-0000-0200-000005000000}">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G40:J41</xm:sqref>
        </x14:conditionalFormatting>
        <x14:conditionalFormatting xmlns:xm="http://schemas.microsoft.com/office/excel/2006/main">
          <x14:cfRule type="iconSet" priority="6" id="{C3A3D50F-45B4-184B-9719-F5ED776CA423}">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G41:J41</xm:sqref>
        </x14:conditionalFormatting>
        <x14:conditionalFormatting xmlns:xm="http://schemas.microsoft.com/office/excel/2006/main">
          <x14:cfRule type="iconSet" priority="5" id="{954B3C04-EFCF-FC47-A2D4-C4DEE7CECFA7}">
            <x14:iconSet iconSet="3Symbols2" showValue="0" custom="1">
              <x14:cfvo type="percent">
                <xm:f>0</xm:f>
              </x14:cfvo>
              <x14:cfvo type="num">
                <xm:f>0</xm:f>
              </x14:cfvo>
              <x14:cfvo type="num">
                <xm:f>1</xm:f>
              </x14:cfvo>
              <x14:cfIcon iconSet="3Symbols2" iconId="0"/>
              <x14:cfIcon iconSet="3Symbols2" iconId="0"/>
              <x14:cfIcon iconSet="3Symbols2" iconId="2"/>
            </x14:iconSet>
          </x14:cfRule>
          <xm:sqref>G42:J43 G44</xm:sqref>
        </x14:conditionalFormatting>
        <x14:conditionalFormatting xmlns:xm="http://schemas.microsoft.com/office/excel/2006/main">
          <x14:cfRule type="iconSet" priority="3" id="{8FACD666-D076-3C4D-A030-E6CAE649596B}">
            <x14:iconSet iconSet="3Symbols2" showValue="0" custom="1">
              <x14:cfvo type="percent">
                <xm:f>0</xm:f>
              </x14:cfvo>
              <x14:cfvo type="num">
                <xm:f>0</xm:f>
              </x14:cfvo>
              <x14:cfvo type="num">
                <xm:f>1</xm:f>
              </x14:cfvo>
              <x14:cfIcon iconSet="3Symbols2" iconId="0"/>
              <x14:cfIcon iconSet="3Symbols2" iconId="0"/>
              <x14:cfIcon iconSet="3Symbols2" iconId="2"/>
            </x14:iconSet>
          </x14:cfRule>
          <x14:cfRule type="iconSet" priority="4" id="{6771BB7C-0B1F-A64D-A8BA-10EFF077AE78}">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G45:J46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2D4D2-1540-EA43-A536-3B52FA643B6F}">
  <sheetPr codeName="Blad3"/>
  <dimension ref="A1:R86"/>
  <sheetViews>
    <sheetView zoomScaleNormal="294" workbookViewId="0">
      <selection activeCell="J18" sqref="J18:O18"/>
    </sheetView>
  </sheetViews>
  <sheetFormatPr defaultColWidth="11" defaultRowHeight="15.6" x14ac:dyDescent="0.3"/>
  <sheetData>
    <row r="1" spans="1:18" x14ac:dyDescent="0.3">
      <c r="A1" t="s">
        <v>31</v>
      </c>
      <c r="B1" t="s">
        <v>32</v>
      </c>
      <c r="D1" t="s">
        <v>33</v>
      </c>
      <c r="F1" t="s">
        <v>34</v>
      </c>
      <c r="H1" t="s">
        <v>35</v>
      </c>
      <c r="J1" t="s">
        <v>36</v>
      </c>
      <c r="L1" t="s">
        <v>37</v>
      </c>
      <c r="N1" t="s">
        <v>38</v>
      </c>
      <c r="P1" t="s">
        <v>39</v>
      </c>
      <c r="R1" t="s">
        <v>40</v>
      </c>
    </row>
    <row r="2" spans="1:18" x14ac:dyDescent="0.3">
      <c r="A2">
        <v>10</v>
      </c>
      <c r="B2">
        <v>131.358</v>
      </c>
      <c r="C2">
        <f>D2-B2</f>
        <v>1.5490000000000066</v>
      </c>
      <c r="D2">
        <v>132.90700000000001</v>
      </c>
      <c r="E2">
        <f>F2-D2</f>
        <v>2.3859999999999957</v>
      </c>
      <c r="F2">
        <v>135.29300000000001</v>
      </c>
      <c r="G2">
        <f>H2-F2</f>
        <v>3.9869999999999948</v>
      </c>
      <c r="H2">
        <v>139.28</v>
      </c>
      <c r="I2">
        <f>J2-H2</f>
        <v>4.4300000000000068</v>
      </c>
      <c r="J2">
        <v>143.71</v>
      </c>
      <c r="K2">
        <f>L2-J2</f>
        <v>4.4299999999999784</v>
      </c>
      <c r="L2">
        <v>148.13999999999999</v>
      </c>
      <c r="M2">
        <f>N2-L2</f>
        <v>3.9870000000000232</v>
      </c>
      <c r="N2">
        <v>152.12700000000001</v>
      </c>
      <c r="O2">
        <f>P2-N2</f>
        <v>2.3859999999999957</v>
      </c>
      <c r="P2">
        <v>154.51300000000001</v>
      </c>
      <c r="Q2">
        <f>R2-P2</f>
        <v>1.5490000000000066</v>
      </c>
      <c r="R2">
        <v>156.06200000000001</v>
      </c>
    </row>
    <row r="3" spans="1:18" x14ac:dyDescent="0.3">
      <c r="A3">
        <v>10.1</v>
      </c>
      <c r="B3">
        <v>131.78</v>
      </c>
      <c r="C3">
        <f t="shared" ref="C3:C66" si="0">D3-B3</f>
        <v>1.5589999999999975</v>
      </c>
      <c r="D3">
        <v>133.339</v>
      </c>
      <c r="E3">
        <f t="shared" ref="E3:E66" si="1">F3-D3</f>
        <v>2.4010000000000105</v>
      </c>
      <c r="F3">
        <v>135.74</v>
      </c>
      <c r="G3">
        <f t="shared" ref="G3:G66" si="2">H3-F3</f>
        <v>4.0109999999999957</v>
      </c>
      <c r="H3">
        <v>139.751</v>
      </c>
      <c r="I3">
        <f t="shared" ref="I3:I66" si="3">J3-H3</f>
        <v>4.4569999999999936</v>
      </c>
      <c r="J3">
        <v>144.208</v>
      </c>
      <c r="K3">
        <f t="shared" ref="K3:K66" si="4">L3-J3</f>
        <v>4.4569999999999936</v>
      </c>
      <c r="L3">
        <v>148.66499999999999</v>
      </c>
      <c r="M3">
        <f t="shared" ref="M3:M66" si="5">N3-L3</f>
        <v>4.0109999999999957</v>
      </c>
      <c r="N3">
        <v>152.67599999999999</v>
      </c>
      <c r="O3">
        <f t="shared" ref="O3:O66" si="6">P3-N3</f>
        <v>2.4010000000000105</v>
      </c>
      <c r="P3">
        <v>155.077</v>
      </c>
      <c r="Q3">
        <f t="shared" ref="Q3:Q66" si="7">R3-P3</f>
        <v>1.5589999999999975</v>
      </c>
      <c r="R3">
        <v>156.636</v>
      </c>
    </row>
    <row r="4" spans="1:18" x14ac:dyDescent="0.3">
      <c r="A4">
        <v>10.199999999999999</v>
      </c>
      <c r="B4">
        <v>132.203</v>
      </c>
      <c r="C4">
        <f t="shared" si="0"/>
        <v>1.5679999999999836</v>
      </c>
      <c r="D4">
        <v>133.77099999999999</v>
      </c>
      <c r="E4">
        <f t="shared" si="1"/>
        <v>2.4160000000000252</v>
      </c>
      <c r="F4">
        <v>136.18700000000001</v>
      </c>
      <c r="G4">
        <f t="shared" si="2"/>
        <v>4.0349999999999966</v>
      </c>
      <c r="H4">
        <v>140.22200000000001</v>
      </c>
      <c r="I4">
        <f t="shared" si="3"/>
        <v>4.4839999999999804</v>
      </c>
      <c r="J4">
        <v>144.70599999999999</v>
      </c>
      <c r="K4">
        <f t="shared" si="4"/>
        <v>4.4840000000000089</v>
      </c>
      <c r="L4">
        <v>149.19</v>
      </c>
      <c r="M4">
        <f t="shared" si="5"/>
        <v>4.0349999999999966</v>
      </c>
      <c r="N4">
        <v>153.22499999999999</v>
      </c>
      <c r="O4">
        <f t="shared" si="6"/>
        <v>2.4159999999999968</v>
      </c>
      <c r="P4">
        <v>155.64099999999999</v>
      </c>
      <c r="Q4">
        <f t="shared" si="7"/>
        <v>1.5680000000000121</v>
      </c>
      <c r="R4">
        <v>157.209</v>
      </c>
    </row>
    <row r="5" spans="1:18" x14ac:dyDescent="0.3">
      <c r="A5">
        <v>10.3</v>
      </c>
      <c r="B5">
        <v>132.625</v>
      </c>
      <c r="C5">
        <f t="shared" si="0"/>
        <v>1.578000000000003</v>
      </c>
      <c r="D5">
        <v>134.203</v>
      </c>
      <c r="E5">
        <f t="shared" si="1"/>
        <v>2.4300000000000068</v>
      </c>
      <c r="F5">
        <v>136.63300000000001</v>
      </c>
      <c r="G5">
        <f t="shared" si="2"/>
        <v>4.0600000000000023</v>
      </c>
      <c r="H5">
        <v>140.69300000000001</v>
      </c>
      <c r="I5">
        <f t="shared" si="3"/>
        <v>4.5109999999999957</v>
      </c>
      <c r="J5">
        <v>145.20400000000001</v>
      </c>
      <c r="K5">
        <f t="shared" si="4"/>
        <v>4.5109999999999957</v>
      </c>
      <c r="L5">
        <v>149.715</v>
      </c>
      <c r="M5">
        <f t="shared" si="5"/>
        <v>4.0600000000000023</v>
      </c>
      <c r="N5">
        <v>153.77500000000001</v>
      </c>
      <c r="O5">
        <f t="shared" si="6"/>
        <v>2.4300000000000068</v>
      </c>
      <c r="P5">
        <v>156.20500000000001</v>
      </c>
      <c r="Q5">
        <f t="shared" si="7"/>
        <v>1.5779999999999745</v>
      </c>
      <c r="R5">
        <v>157.78299999999999</v>
      </c>
    </row>
    <row r="6" spans="1:18" x14ac:dyDescent="0.3">
      <c r="A6">
        <v>10.4</v>
      </c>
      <c r="B6">
        <v>133.047</v>
      </c>
      <c r="C6">
        <f t="shared" si="0"/>
        <v>1.5879999999999939</v>
      </c>
      <c r="D6">
        <v>134.63499999999999</v>
      </c>
      <c r="E6">
        <f t="shared" si="1"/>
        <v>2.4440000000000168</v>
      </c>
      <c r="F6">
        <v>137.07900000000001</v>
      </c>
      <c r="G6">
        <f t="shared" si="2"/>
        <v>4.0849999999999795</v>
      </c>
      <c r="H6">
        <v>141.16399999999999</v>
      </c>
      <c r="I6">
        <f t="shared" si="3"/>
        <v>4.5380000000000109</v>
      </c>
      <c r="J6">
        <v>145.702</v>
      </c>
      <c r="K6">
        <f t="shared" si="4"/>
        <v>4.5380000000000109</v>
      </c>
      <c r="L6">
        <v>150.24</v>
      </c>
      <c r="M6">
        <f t="shared" si="5"/>
        <v>4.0849999999999795</v>
      </c>
      <c r="N6">
        <v>154.32499999999999</v>
      </c>
      <c r="O6">
        <f t="shared" si="6"/>
        <v>2.4440000000000168</v>
      </c>
      <c r="P6">
        <v>156.76900000000001</v>
      </c>
      <c r="Q6">
        <f t="shared" si="7"/>
        <v>1.5879999999999939</v>
      </c>
      <c r="R6">
        <v>158.357</v>
      </c>
    </row>
    <row r="7" spans="1:18" x14ac:dyDescent="0.3">
      <c r="A7">
        <v>10.5</v>
      </c>
      <c r="B7">
        <v>133.46899999999999</v>
      </c>
      <c r="C7">
        <f t="shared" si="0"/>
        <v>1.5970000000000084</v>
      </c>
      <c r="D7">
        <v>135.066</v>
      </c>
      <c r="E7">
        <f t="shared" si="1"/>
        <v>2.4590000000000032</v>
      </c>
      <c r="F7">
        <v>137.52500000000001</v>
      </c>
      <c r="G7">
        <f t="shared" si="2"/>
        <v>4.1089999999999804</v>
      </c>
      <c r="H7">
        <v>141.63399999999999</v>
      </c>
      <c r="I7">
        <f t="shared" si="3"/>
        <v>4.5660000000000025</v>
      </c>
      <c r="J7">
        <v>146.19999999999999</v>
      </c>
      <c r="K7">
        <f t="shared" si="4"/>
        <v>4.5660000000000025</v>
      </c>
      <c r="L7">
        <v>150.76599999999999</v>
      </c>
      <c r="M7">
        <f t="shared" si="5"/>
        <v>4.1090000000000089</v>
      </c>
      <c r="N7">
        <v>154.875</v>
      </c>
      <c r="O7">
        <f t="shared" si="6"/>
        <v>2.4590000000000032</v>
      </c>
      <c r="P7">
        <v>157.334</v>
      </c>
      <c r="Q7">
        <f t="shared" si="7"/>
        <v>1.5970000000000084</v>
      </c>
      <c r="R7">
        <v>158.93100000000001</v>
      </c>
    </row>
    <row r="8" spans="1:18" x14ac:dyDescent="0.3">
      <c r="A8">
        <v>10.6</v>
      </c>
      <c r="B8">
        <v>133.92099999999999</v>
      </c>
      <c r="C8">
        <f t="shared" si="0"/>
        <v>1.6100000000000136</v>
      </c>
      <c r="D8">
        <v>135.53100000000001</v>
      </c>
      <c r="E8">
        <f t="shared" si="1"/>
        <v>2.4779999999999802</v>
      </c>
      <c r="F8">
        <v>138.00899999999999</v>
      </c>
      <c r="G8">
        <f t="shared" si="2"/>
        <v>4.1400000000000148</v>
      </c>
      <c r="H8">
        <v>142.149</v>
      </c>
      <c r="I8">
        <f t="shared" si="3"/>
        <v>4.6009999999999991</v>
      </c>
      <c r="J8">
        <v>146.75</v>
      </c>
      <c r="K8">
        <f t="shared" si="4"/>
        <v>4.6009999999999991</v>
      </c>
      <c r="L8">
        <v>151.351</v>
      </c>
      <c r="M8">
        <f t="shared" si="5"/>
        <v>4.1400000000000148</v>
      </c>
      <c r="N8">
        <v>155.49100000000001</v>
      </c>
      <c r="O8">
        <f t="shared" si="6"/>
        <v>2.4779999999999802</v>
      </c>
      <c r="P8">
        <v>157.96899999999999</v>
      </c>
      <c r="Q8">
        <f t="shared" si="7"/>
        <v>1.6100000000000136</v>
      </c>
      <c r="R8">
        <v>159.57900000000001</v>
      </c>
    </row>
    <row r="9" spans="1:18" x14ac:dyDescent="0.3">
      <c r="A9">
        <v>10.7</v>
      </c>
      <c r="B9">
        <v>134.37299999999999</v>
      </c>
      <c r="C9">
        <f t="shared" si="0"/>
        <v>1.6220000000000141</v>
      </c>
      <c r="D9">
        <v>135.995</v>
      </c>
      <c r="E9">
        <f t="shared" si="1"/>
        <v>2.4969999999999857</v>
      </c>
      <c r="F9">
        <v>138.49199999999999</v>
      </c>
      <c r="G9">
        <f t="shared" si="2"/>
        <v>4.171999999999997</v>
      </c>
      <c r="H9">
        <v>142.66399999999999</v>
      </c>
      <c r="I9">
        <f t="shared" si="3"/>
        <v>4.6360000000000241</v>
      </c>
      <c r="J9">
        <v>147.30000000000001</v>
      </c>
      <c r="K9">
        <f t="shared" si="4"/>
        <v>4.6359999999999957</v>
      </c>
      <c r="L9">
        <v>151.93600000000001</v>
      </c>
      <c r="M9">
        <f t="shared" si="5"/>
        <v>4.171999999999997</v>
      </c>
      <c r="N9">
        <v>156.108</v>
      </c>
      <c r="O9">
        <f t="shared" si="6"/>
        <v>2.4969999999999857</v>
      </c>
      <c r="P9">
        <v>158.60499999999999</v>
      </c>
      <c r="Q9">
        <f t="shared" si="7"/>
        <v>1.6220000000000141</v>
      </c>
      <c r="R9">
        <v>160.227</v>
      </c>
    </row>
    <row r="10" spans="1:18" x14ac:dyDescent="0.3">
      <c r="A10">
        <v>10.8</v>
      </c>
      <c r="B10">
        <v>134.82499999999999</v>
      </c>
      <c r="C10">
        <f t="shared" si="0"/>
        <v>1.6340000000000146</v>
      </c>
      <c r="D10">
        <v>136.459</v>
      </c>
      <c r="E10">
        <f t="shared" si="1"/>
        <v>2.5159999999999911</v>
      </c>
      <c r="F10">
        <v>138.97499999999999</v>
      </c>
      <c r="G10">
        <f t="shared" si="2"/>
        <v>4.2040000000000077</v>
      </c>
      <c r="H10">
        <v>143.179</v>
      </c>
      <c r="I10">
        <f t="shared" si="3"/>
        <v>4.6709999999999923</v>
      </c>
      <c r="J10">
        <v>147.85</v>
      </c>
      <c r="K10">
        <f t="shared" si="4"/>
        <v>4.6709999999999923</v>
      </c>
      <c r="L10">
        <v>152.52099999999999</v>
      </c>
      <c r="M10">
        <f t="shared" si="5"/>
        <v>4.2040000000000077</v>
      </c>
      <c r="N10">
        <v>156.72499999999999</v>
      </c>
      <c r="O10">
        <f t="shared" si="6"/>
        <v>2.5160000000000196</v>
      </c>
      <c r="P10">
        <v>159.24100000000001</v>
      </c>
      <c r="Q10">
        <f t="shared" si="7"/>
        <v>1.6339999999999861</v>
      </c>
      <c r="R10">
        <v>160.875</v>
      </c>
    </row>
    <row r="11" spans="1:18" x14ac:dyDescent="0.3">
      <c r="A11">
        <v>10.9</v>
      </c>
      <c r="B11">
        <v>135.27600000000001</v>
      </c>
      <c r="C11">
        <f t="shared" si="0"/>
        <v>1.6469999999999914</v>
      </c>
      <c r="D11">
        <v>136.923</v>
      </c>
      <c r="E11">
        <f t="shared" si="1"/>
        <v>2.5349999999999966</v>
      </c>
      <c r="F11">
        <v>139.458</v>
      </c>
      <c r="G11">
        <f t="shared" si="2"/>
        <v>4.23599999999999</v>
      </c>
      <c r="H11">
        <v>143.69399999999999</v>
      </c>
      <c r="I11">
        <f t="shared" si="3"/>
        <v>4.7060000000000173</v>
      </c>
      <c r="J11">
        <v>148.4</v>
      </c>
      <c r="K11">
        <f t="shared" si="4"/>
        <v>4.7059999999999889</v>
      </c>
      <c r="L11">
        <v>153.10599999999999</v>
      </c>
      <c r="M11">
        <f t="shared" si="5"/>
        <v>4.2360000000000184</v>
      </c>
      <c r="N11">
        <v>157.34200000000001</v>
      </c>
      <c r="O11">
        <f t="shared" si="6"/>
        <v>2.5349999999999966</v>
      </c>
      <c r="P11">
        <v>159.87700000000001</v>
      </c>
      <c r="Q11">
        <f t="shared" si="7"/>
        <v>1.6469999999999914</v>
      </c>
      <c r="R11">
        <v>161.524</v>
      </c>
    </row>
    <row r="12" spans="1:18" x14ac:dyDescent="0.3">
      <c r="A12">
        <v>11</v>
      </c>
      <c r="B12">
        <v>135.727</v>
      </c>
      <c r="C12">
        <f t="shared" si="0"/>
        <v>1.6589999999999918</v>
      </c>
      <c r="D12">
        <v>137.386</v>
      </c>
      <c r="E12">
        <f t="shared" si="1"/>
        <v>2.554000000000002</v>
      </c>
      <c r="F12">
        <v>139.94</v>
      </c>
      <c r="G12">
        <f t="shared" si="2"/>
        <v>4.2680000000000007</v>
      </c>
      <c r="H12">
        <v>144.208</v>
      </c>
      <c r="I12">
        <f t="shared" si="3"/>
        <v>4.7419999999999902</v>
      </c>
      <c r="J12">
        <v>148.94999999999999</v>
      </c>
      <c r="K12">
        <f t="shared" si="4"/>
        <v>4.7420000000000186</v>
      </c>
      <c r="L12">
        <v>153.69200000000001</v>
      </c>
      <c r="M12">
        <f t="shared" si="5"/>
        <v>4.2680000000000007</v>
      </c>
      <c r="N12">
        <v>157.96</v>
      </c>
      <c r="O12">
        <f t="shared" si="6"/>
        <v>2.554000000000002</v>
      </c>
      <c r="P12">
        <v>160.51400000000001</v>
      </c>
      <c r="Q12">
        <f t="shared" si="7"/>
        <v>1.6589999999999918</v>
      </c>
      <c r="R12">
        <v>162.173</v>
      </c>
    </row>
    <row r="13" spans="1:18" x14ac:dyDescent="0.3">
      <c r="A13">
        <v>11.1</v>
      </c>
      <c r="B13">
        <v>136.22900000000001</v>
      </c>
      <c r="C13">
        <f t="shared" si="0"/>
        <v>1.671999999999997</v>
      </c>
      <c r="D13">
        <v>137.90100000000001</v>
      </c>
      <c r="E13">
        <f t="shared" si="1"/>
        <v>2.5739999999999839</v>
      </c>
      <c r="F13">
        <v>140.47499999999999</v>
      </c>
      <c r="G13">
        <f t="shared" si="2"/>
        <v>4.3019999999999925</v>
      </c>
      <c r="H13">
        <v>144.77699999999999</v>
      </c>
      <c r="I13">
        <f t="shared" si="3"/>
        <v>4.7790000000000248</v>
      </c>
      <c r="J13">
        <v>149.55600000000001</v>
      </c>
      <c r="K13">
        <f t="shared" si="4"/>
        <v>4.7789999999999964</v>
      </c>
      <c r="L13">
        <v>154.33500000000001</v>
      </c>
      <c r="M13">
        <f t="shared" si="5"/>
        <v>4.3019999999999925</v>
      </c>
      <c r="N13">
        <v>158.637</v>
      </c>
      <c r="O13">
        <f t="shared" si="6"/>
        <v>2.5740000000000123</v>
      </c>
      <c r="P13">
        <v>161.21100000000001</v>
      </c>
      <c r="Q13">
        <f t="shared" si="7"/>
        <v>1.671999999999997</v>
      </c>
      <c r="R13">
        <v>162.88300000000001</v>
      </c>
    </row>
    <row r="14" spans="1:18" x14ac:dyDescent="0.3">
      <c r="A14">
        <v>11.2</v>
      </c>
      <c r="B14">
        <v>136.72999999999999</v>
      </c>
      <c r="C14">
        <f t="shared" si="0"/>
        <v>1.6850000000000023</v>
      </c>
      <c r="D14">
        <v>138.41499999999999</v>
      </c>
      <c r="E14">
        <f t="shared" si="1"/>
        <v>2.5949999999999989</v>
      </c>
      <c r="F14">
        <v>141.01</v>
      </c>
      <c r="G14">
        <f t="shared" si="2"/>
        <v>4.335000000000008</v>
      </c>
      <c r="H14">
        <v>145.345</v>
      </c>
      <c r="I14">
        <f t="shared" si="3"/>
        <v>4.8170000000000073</v>
      </c>
      <c r="J14">
        <v>150.16200000000001</v>
      </c>
      <c r="K14">
        <f t="shared" si="4"/>
        <v>4.8170000000000073</v>
      </c>
      <c r="L14">
        <v>154.97900000000001</v>
      </c>
      <c r="M14">
        <f t="shared" si="5"/>
        <v>4.3349999999999795</v>
      </c>
      <c r="N14">
        <v>159.31399999999999</v>
      </c>
      <c r="O14">
        <f t="shared" si="6"/>
        <v>2.5949999999999989</v>
      </c>
      <c r="P14">
        <v>161.90899999999999</v>
      </c>
      <c r="Q14">
        <f t="shared" si="7"/>
        <v>1.6850000000000023</v>
      </c>
      <c r="R14">
        <v>163.59399999999999</v>
      </c>
    </row>
    <row r="15" spans="1:18" x14ac:dyDescent="0.3">
      <c r="A15">
        <v>11.3</v>
      </c>
      <c r="B15">
        <v>137.23099999999999</v>
      </c>
      <c r="C15">
        <f t="shared" si="0"/>
        <v>1.6980000000000075</v>
      </c>
      <c r="D15">
        <v>138.929</v>
      </c>
      <c r="E15">
        <f t="shared" si="1"/>
        <v>2.6150000000000091</v>
      </c>
      <c r="F15">
        <v>141.54400000000001</v>
      </c>
      <c r="G15">
        <f t="shared" si="2"/>
        <v>4.3689999999999998</v>
      </c>
      <c r="H15">
        <v>145.91300000000001</v>
      </c>
      <c r="I15">
        <f t="shared" si="3"/>
        <v>4.8549999999999898</v>
      </c>
      <c r="J15">
        <v>150.768</v>
      </c>
      <c r="K15">
        <f t="shared" si="4"/>
        <v>4.8549999999999898</v>
      </c>
      <c r="L15">
        <v>155.62299999999999</v>
      </c>
      <c r="M15">
        <f t="shared" si="5"/>
        <v>4.3689999999999998</v>
      </c>
      <c r="N15">
        <v>159.99199999999999</v>
      </c>
      <c r="O15">
        <f t="shared" si="6"/>
        <v>2.6150000000000091</v>
      </c>
      <c r="P15">
        <v>162.607</v>
      </c>
      <c r="Q15">
        <f t="shared" si="7"/>
        <v>1.6980000000000075</v>
      </c>
      <c r="R15">
        <v>164.30500000000001</v>
      </c>
    </row>
    <row r="16" spans="1:18" x14ac:dyDescent="0.3">
      <c r="A16">
        <v>11.4</v>
      </c>
      <c r="B16">
        <v>137.73099999999999</v>
      </c>
      <c r="C16">
        <f t="shared" si="0"/>
        <v>1.7110000000000127</v>
      </c>
      <c r="D16">
        <v>139.44200000000001</v>
      </c>
      <c r="E16">
        <f t="shared" si="1"/>
        <v>2.6359999999999957</v>
      </c>
      <c r="F16">
        <v>142.078</v>
      </c>
      <c r="G16">
        <f t="shared" si="2"/>
        <v>4.4029999999999916</v>
      </c>
      <c r="H16">
        <v>146.48099999999999</v>
      </c>
      <c r="I16">
        <f t="shared" si="3"/>
        <v>4.8930000000000007</v>
      </c>
      <c r="J16">
        <v>151.374</v>
      </c>
      <c r="K16">
        <f t="shared" si="4"/>
        <v>4.8930000000000007</v>
      </c>
      <c r="L16">
        <v>156.267</v>
      </c>
      <c r="M16">
        <f t="shared" si="5"/>
        <v>4.4029999999999916</v>
      </c>
      <c r="N16">
        <v>160.66999999999999</v>
      </c>
      <c r="O16">
        <f t="shared" si="6"/>
        <v>2.6360000000000241</v>
      </c>
      <c r="P16">
        <v>163.30600000000001</v>
      </c>
      <c r="Q16">
        <f t="shared" si="7"/>
        <v>1.7109999999999843</v>
      </c>
      <c r="R16">
        <v>165.017</v>
      </c>
    </row>
    <row r="17" spans="1:18" x14ac:dyDescent="0.3">
      <c r="A17">
        <v>11.5</v>
      </c>
      <c r="B17">
        <v>138.23099999999999</v>
      </c>
      <c r="C17">
        <f t="shared" si="0"/>
        <v>1.7249999999999943</v>
      </c>
      <c r="D17">
        <v>139.95599999999999</v>
      </c>
      <c r="E17">
        <f t="shared" si="1"/>
        <v>2.6560000000000059</v>
      </c>
      <c r="F17">
        <v>142.61199999999999</v>
      </c>
      <c r="G17">
        <f t="shared" si="2"/>
        <v>4.4370000000000118</v>
      </c>
      <c r="H17">
        <v>147.04900000000001</v>
      </c>
      <c r="I17">
        <f t="shared" si="3"/>
        <v>4.9309999999999832</v>
      </c>
      <c r="J17">
        <v>151.97999999999999</v>
      </c>
      <c r="K17">
        <f t="shared" si="4"/>
        <v>4.9310000000000116</v>
      </c>
      <c r="L17">
        <v>156.911</v>
      </c>
      <c r="M17">
        <f t="shared" si="5"/>
        <v>4.4370000000000118</v>
      </c>
      <c r="N17">
        <v>161.34800000000001</v>
      </c>
      <c r="O17">
        <f t="shared" si="6"/>
        <v>2.6559999999999775</v>
      </c>
      <c r="P17">
        <v>164.00399999999999</v>
      </c>
      <c r="Q17">
        <f t="shared" si="7"/>
        <v>1.7250000000000227</v>
      </c>
      <c r="R17">
        <v>165.72900000000001</v>
      </c>
    </row>
    <row r="18" spans="1:18" x14ac:dyDescent="0.3">
      <c r="A18">
        <v>11.6</v>
      </c>
      <c r="B18">
        <v>138.761</v>
      </c>
      <c r="C18">
        <f t="shared" si="0"/>
        <v>1.7400000000000091</v>
      </c>
      <c r="D18">
        <v>140.501</v>
      </c>
      <c r="E18">
        <f t="shared" si="1"/>
        <v>2.679000000000002</v>
      </c>
      <c r="F18">
        <v>143.18</v>
      </c>
      <c r="G18">
        <f t="shared" si="2"/>
        <v>4.4779999999999802</v>
      </c>
      <c r="H18">
        <v>147.65799999999999</v>
      </c>
      <c r="I18">
        <f t="shared" si="3"/>
        <v>4.974000000000018</v>
      </c>
      <c r="J18">
        <v>152.63200000000001</v>
      </c>
      <c r="K18">
        <f t="shared" si="4"/>
        <v>4.9739999999999895</v>
      </c>
      <c r="L18">
        <v>157.60599999999999</v>
      </c>
      <c r="M18">
        <f t="shared" si="5"/>
        <v>4.4780000000000086</v>
      </c>
      <c r="N18">
        <v>162.084</v>
      </c>
      <c r="O18">
        <f t="shared" si="6"/>
        <v>2.679000000000002</v>
      </c>
      <c r="P18">
        <v>164.76300000000001</v>
      </c>
      <c r="Q18">
        <f t="shared" si="7"/>
        <v>1.7399999999999807</v>
      </c>
      <c r="R18">
        <v>166.50299999999999</v>
      </c>
    </row>
    <row r="19" spans="1:18" x14ac:dyDescent="0.3">
      <c r="A19">
        <v>11.7</v>
      </c>
      <c r="B19">
        <v>139.29</v>
      </c>
      <c r="C19">
        <f t="shared" si="0"/>
        <v>1.7560000000000002</v>
      </c>
      <c r="D19">
        <v>141.04599999999999</v>
      </c>
      <c r="E19">
        <f t="shared" si="1"/>
        <v>2.703000000000003</v>
      </c>
      <c r="F19">
        <v>143.749</v>
      </c>
      <c r="G19">
        <f t="shared" si="2"/>
        <v>4.5169999999999959</v>
      </c>
      <c r="H19">
        <v>148.26599999999999</v>
      </c>
      <c r="I19">
        <f t="shared" si="3"/>
        <v>5.0180000000000007</v>
      </c>
      <c r="J19">
        <v>153.28399999999999</v>
      </c>
      <c r="K19">
        <f t="shared" si="4"/>
        <v>5.0180000000000007</v>
      </c>
      <c r="L19">
        <v>158.30199999999999</v>
      </c>
      <c r="M19">
        <f t="shared" si="5"/>
        <v>4.5169999999999959</v>
      </c>
      <c r="N19">
        <v>162.81899999999999</v>
      </c>
      <c r="O19">
        <f t="shared" si="6"/>
        <v>2.703000000000003</v>
      </c>
      <c r="P19">
        <v>165.52199999999999</v>
      </c>
      <c r="Q19">
        <f t="shared" si="7"/>
        <v>1.7560000000000002</v>
      </c>
      <c r="R19">
        <v>167.27799999999999</v>
      </c>
    </row>
    <row r="20" spans="1:18" x14ac:dyDescent="0.3">
      <c r="A20">
        <v>11.8</v>
      </c>
      <c r="B20">
        <v>139.81899999999999</v>
      </c>
      <c r="C20">
        <f t="shared" si="0"/>
        <v>1.771000000000015</v>
      </c>
      <c r="D20">
        <v>141.59</v>
      </c>
      <c r="E20">
        <f t="shared" si="1"/>
        <v>2.7270000000000039</v>
      </c>
      <c r="F20">
        <v>144.31700000000001</v>
      </c>
      <c r="G20">
        <f t="shared" si="2"/>
        <v>4.5559999999999832</v>
      </c>
      <c r="H20">
        <v>148.87299999999999</v>
      </c>
      <c r="I20">
        <f t="shared" si="3"/>
        <v>5.0630000000000166</v>
      </c>
      <c r="J20">
        <v>153.93600000000001</v>
      </c>
      <c r="K20">
        <f t="shared" si="4"/>
        <v>5.0629999999999882</v>
      </c>
      <c r="L20">
        <v>158.999</v>
      </c>
      <c r="M20">
        <f t="shared" si="5"/>
        <v>4.5560000000000116</v>
      </c>
      <c r="N20">
        <v>163.55500000000001</v>
      </c>
      <c r="O20">
        <f t="shared" si="6"/>
        <v>2.7270000000000039</v>
      </c>
      <c r="P20">
        <v>166.28200000000001</v>
      </c>
      <c r="Q20">
        <f t="shared" si="7"/>
        <v>1.7709999999999866</v>
      </c>
      <c r="R20">
        <v>168.053</v>
      </c>
    </row>
    <row r="21" spans="1:18" x14ac:dyDescent="0.3">
      <c r="A21">
        <v>11.9</v>
      </c>
      <c r="B21">
        <v>140.34700000000001</v>
      </c>
      <c r="C21">
        <f t="shared" si="0"/>
        <v>1.7869999999999777</v>
      </c>
      <c r="D21">
        <v>142.13399999999999</v>
      </c>
      <c r="E21">
        <f t="shared" si="1"/>
        <v>2.75</v>
      </c>
      <c r="F21">
        <v>144.88399999999999</v>
      </c>
      <c r="G21">
        <f t="shared" si="2"/>
        <v>4.5970000000000084</v>
      </c>
      <c r="H21">
        <v>149.48099999999999</v>
      </c>
      <c r="I21">
        <f t="shared" si="3"/>
        <v>5.1069999999999993</v>
      </c>
      <c r="J21">
        <v>154.58799999999999</v>
      </c>
      <c r="K21">
        <f t="shared" si="4"/>
        <v>5.1069999999999993</v>
      </c>
      <c r="L21">
        <v>159.69499999999999</v>
      </c>
      <c r="M21">
        <f t="shared" si="5"/>
        <v>4.5970000000000084</v>
      </c>
      <c r="N21">
        <v>164.292</v>
      </c>
      <c r="O21">
        <f t="shared" si="6"/>
        <v>2.75</v>
      </c>
      <c r="P21">
        <v>167.042</v>
      </c>
      <c r="Q21">
        <f t="shared" si="7"/>
        <v>1.7870000000000061</v>
      </c>
      <c r="R21">
        <v>168.82900000000001</v>
      </c>
    </row>
    <row r="22" spans="1:18" x14ac:dyDescent="0.3">
      <c r="A22">
        <v>12</v>
      </c>
      <c r="B22">
        <v>140.875</v>
      </c>
      <c r="C22">
        <f t="shared" si="0"/>
        <v>1.8019999999999925</v>
      </c>
      <c r="D22">
        <v>142.67699999999999</v>
      </c>
      <c r="E22">
        <f t="shared" si="1"/>
        <v>2.7750000000000057</v>
      </c>
      <c r="F22">
        <v>145.452</v>
      </c>
      <c r="G22">
        <f t="shared" si="2"/>
        <v>4.6359999999999957</v>
      </c>
      <c r="H22">
        <v>150.08799999999999</v>
      </c>
      <c r="I22">
        <f t="shared" si="3"/>
        <v>5.1520000000000152</v>
      </c>
      <c r="J22">
        <v>155.24</v>
      </c>
      <c r="K22">
        <f t="shared" si="4"/>
        <v>5.1519999999999868</v>
      </c>
      <c r="L22">
        <v>160.392</v>
      </c>
      <c r="M22">
        <f t="shared" si="5"/>
        <v>4.6359999999999957</v>
      </c>
      <c r="N22">
        <v>165.02799999999999</v>
      </c>
      <c r="O22">
        <f t="shared" si="6"/>
        <v>2.7750000000000057</v>
      </c>
      <c r="P22">
        <v>167.803</v>
      </c>
      <c r="Q22">
        <f t="shared" si="7"/>
        <v>1.8019999999999925</v>
      </c>
      <c r="R22">
        <v>169.60499999999999</v>
      </c>
    </row>
    <row r="23" spans="1:18" x14ac:dyDescent="0.3">
      <c r="A23">
        <v>12.1</v>
      </c>
      <c r="B23">
        <v>141.42099999999999</v>
      </c>
      <c r="C23">
        <f t="shared" si="0"/>
        <v>1.8160000000000025</v>
      </c>
      <c r="D23">
        <v>143.23699999999999</v>
      </c>
      <c r="E23">
        <f t="shared" si="1"/>
        <v>2.796999999999997</v>
      </c>
      <c r="F23">
        <v>146.03399999999999</v>
      </c>
      <c r="G23">
        <f t="shared" si="2"/>
        <v>4.6740000000000066</v>
      </c>
      <c r="H23">
        <v>150.708</v>
      </c>
      <c r="I23">
        <f t="shared" si="3"/>
        <v>5.1920000000000073</v>
      </c>
      <c r="J23">
        <v>155.9</v>
      </c>
      <c r="K23">
        <f t="shared" si="4"/>
        <v>5.1920000000000073</v>
      </c>
      <c r="L23">
        <v>161.09200000000001</v>
      </c>
      <c r="M23">
        <f t="shared" si="5"/>
        <v>4.6739999999999782</v>
      </c>
      <c r="N23">
        <v>165.76599999999999</v>
      </c>
      <c r="O23">
        <f t="shared" si="6"/>
        <v>2.796999999999997</v>
      </c>
      <c r="P23">
        <v>168.56299999999999</v>
      </c>
      <c r="Q23">
        <f t="shared" si="7"/>
        <v>1.8160000000000025</v>
      </c>
      <c r="R23">
        <v>170.37899999999999</v>
      </c>
    </row>
    <row r="24" spans="1:18" x14ac:dyDescent="0.3">
      <c r="A24">
        <v>12.2</v>
      </c>
      <c r="B24">
        <v>141.96700000000001</v>
      </c>
      <c r="C24">
        <f t="shared" si="0"/>
        <v>1.8299999999999841</v>
      </c>
      <c r="D24">
        <v>143.797</v>
      </c>
      <c r="E24">
        <f t="shared" si="1"/>
        <v>2.8190000000000168</v>
      </c>
      <c r="F24">
        <v>146.61600000000001</v>
      </c>
      <c r="G24">
        <f t="shared" si="2"/>
        <v>4.7109999999999843</v>
      </c>
      <c r="H24">
        <v>151.327</v>
      </c>
      <c r="I24">
        <f t="shared" si="3"/>
        <v>5.2330000000000041</v>
      </c>
      <c r="J24">
        <v>156.56</v>
      </c>
      <c r="K24">
        <f t="shared" si="4"/>
        <v>5.2330000000000041</v>
      </c>
      <c r="L24">
        <v>161.79300000000001</v>
      </c>
      <c r="M24">
        <f t="shared" si="5"/>
        <v>4.7109999999999843</v>
      </c>
      <c r="N24">
        <v>166.50399999999999</v>
      </c>
      <c r="O24">
        <f t="shared" si="6"/>
        <v>2.8190000000000168</v>
      </c>
      <c r="P24">
        <v>169.32300000000001</v>
      </c>
      <c r="Q24">
        <f t="shared" si="7"/>
        <v>1.8299999999999841</v>
      </c>
      <c r="R24">
        <v>171.15299999999999</v>
      </c>
    </row>
    <row r="25" spans="1:18" x14ac:dyDescent="0.3">
      <c r="A25">
        <v>12.3</v>
      </c>
      <c r="B25">
        <v>142.512</v>
      </c>
      <c r="C25">
        <f t="shared" si="0"/>
        <v>1.8449999999999989</v>
      </c>
      <c r="D25">
        <v>144.357</v>
      </c>
      <c r="E25">
        <f t="shared" si="1"/>
        <v>2.8410000000000082</v>
      </c>
      <c r="F25">
        <v>147.19800000000001</v>
      </c>
      <c r="G25">
        <f t="shared" si="2"/>
        <v>4.7469999999999857</v>
      </c>
      <c r="H25">
        <v>151.94499999999999</v>
      </c>
      <c r="I25">
        <f t="shared" si="3"/>
        <v>5.2750000000000057</v>
      </c>
      <c r="J25">
        <v>157.22</v>
      </c>
      <c r="K25">
        <f t="shared" si="4"/>
        <v>5.2750000000000057</v>
      </c>
      <c r="L25">
        <v>162.495</v>
      </c>
      <c r="M25">
        <f t="shared" si="5"/>
        <v>4.7469999999999857</v>
      </c>
      <c r="N25">
        <v>167.24199999999999</v>
      </c>
      <c r="O25">
        <f t="shared" si="6"/>
        <v>2.8410000000000082</v>
      </c>
      <c r="P25">
        <v>170.083</v>
      </c>
      <c r="Q25">
        <f t="shared" si="7"/>
        <v>1.8449999999999989</v>
      </c>
      <c r="R25">
        <v>171.928</v>
      </c>
    </row>
    <row r="26" spans="1:18" x14ac:dyDescent="0.3">
      <c r="A26">
        <v>12.4</v>
      </c>
      <c r="B26">
        <v>143.05699999999999</v>
      </c>
      <c r="C26">
        <f t="shared" si="0"/>
        <v>1.8590000000000089</v>
      </c>
      <c r="D26">
        <v>144.916</v>
      </c>
      <c r="E26">
        <f t="shared" si="1"/>
        <v>2.8640000000000043</v>
      </c>
      <c r="F26">
        <v>147.78</v>
      </c>
      <c r="G26">
        <f t="shared" si="2"/>
        <v>4.7839999999999918</v>
      </c>
      <c r="H26">
        <v>152.56399999999999</v>
      </c>
      <c r="I26">
        <f t="shared" si="3"/>
        <v>5.3160000000000025</v>
      </c>
      <c r="J26">
        <v>157.88</v>
      </c>
      <c r="K26">
        <f t="shared" si="4"/>
        <v>5.3160000000000025</v>
      </c>
      <c r="L26">
        <v>163.196</v>
      </c>
      <c r="M26">
        <f t="shared" si="5"/>
        <v>4.7839999999999918</v>
      </c>
      <c r="N26">
        <v>167.98</v>
      </c>
      <c r="O26">
        <f t="shared" si="6"/>
        <v>2.8640000000000043</v>
      </c>
      <c r="P26">
        <v>170.84399999999999</v>
      </c>
      <c r="Q26">
        <f t="shared" si="7"/>
        <v>1.8590000000000089</v>
      </c>
      <c r="R26">
        <v>172.703</v>
      </c>
    </row>
    <row r="27" spans="1:18" x14ac:dyDescent="0.3">
      <c r="A27">
        <v>12.5</v>
      </c>
      <c r="B27">
        <v>143.601</v>
      </c>
      <c r="C27">
        <f t="shared" si="0"/>
        <v>1.8739999999999952</v>
      </c>
      <c r="D27">
        <v>145.47499999999999</v>
      </c>
      <c r="E27">
        <f t="shared" si="1"/>
        <v>2.8859999999999957</v>
      </c>
      <c r="F27">
        <v>148.36099999999999</v>
      </c>
      <c r="G27">
        <f t="shared" si="2"/>
        <v>4.8220000000000027</v>
      </c>
      <c r="H27">
        <v>153.18299999999999</v>
      </c>
      <c r="I27">
        <f t="shared" si="3"/>
        <v>5.3569999999999993</v>
      </c>
      <c r="J27">
        <v>158.54</v>
      </c>
      <c r="K27">
        <f t="shared" si="4"/>
        <v>5.3569999999999993</v>
      </c>
      <c r="L27">
        <v>163.89699999999999</v>
      </c>
      <c r="M27">
        <f t="shared" si="5"/>
        <v>4.8220000000000027</v>
      </c>
      <c r="N27">
        <v>168.71899999999999</v>
      </c>
      <c r="O27">
        <f t="shared" si="6"/>
        <v>2.8859999999999957</v>
      </c>
      <c r="P27">
        <v>171.60499999999999</v>
      </c>
      <c r="Q27">
        <f t="shared" si="7"/>
        <v>1.8740000000000236</v>
      </c>
      <c r="R27">
        <v>173.47900000000001</v>
      </c>
    </row>
    <row r="28" spans="1:18" x14ac:dyDescent="0.3">
      <c r="A28">
        <v>12.6</v>
      </c>
      <c r="B28">
        <v>144.155</v>
      </c>
      <c r="C28">
        <f t="shared" si="0"/>
        <v>1.8849999999999909</v>
      </c>
      <c r="D28">
        <v>146.04</v>
      </c>
      <c r="E28">
        <f t="shared" si="1"/>
        <v>2.90300000000002</v>
      </c>
      <c r="F28">
        <v>148.94300000000001</v>
      </c>
      <c r="G28">
        <f t="shared" si="2"/>
        <v>4.8509999999999991</v>
      </c>
      <c r="H28">
        <v>153.79400000000001</v>
      </c>
      <c r="I28">
        <f t="shared" si="3"/>
        <v>5.3899999999999864</v>
      </c>
      <c r="J28">
        <v>159.184</v>
      </c>
      <c r="K28">
        <f t="shared" si="4"/>
        <v>5.3900000000000148</v>
      </c>
      <c r="L28">
        <v>164.57400000000001</v>
      </c>
      <c r="M28">
        <f t="shared" si="5"/>
        <v>4.8509999999999991</v>
      </c>
      <c r="N28">
        <v>169.42500000000001</v>
      </c>
      <c r="O28">
        <f t="shared" si="6"/>
        <v>2.9029999999999916</v>
      </c>
      <c r="P28">
        <v>172.328</v>
      </c>
      <c r="Q28">
        <f t="shared" si="7"/>
        <v>1.8849999999999909</v>
      </c>
      <c r="R28">
        <v>174.21299999999999</v>
      </c>
    </row>
    <row r="29" spans="1:18" x14ac:dyDescent="0.3">
      <c r="A29">
        <v>12.7</v>
      </c>
      <c r="B29">
        <v>144.708</v>
      </c>
      <c r="C29">
        <f t="shared" si="0"/>
        <v>1.896000000000015</v>
      </c>
      <c r="D29">
        <v>146.60400000000001</v>
      </c>
      <c r="E29">
        <f t="shared" si="1"/>
        <v>2.9209999999999923</v>
      </c>
      <c r="F29">
        <v>149.52500000000001</v>
      </c>
      <c r="G29">
        <f t="shared" si="2"/>
        <v>4.8810000000000002</v>
      </c>
      <c r="H29">
        <v>154.40600000000001</v>
      </c>
      <c r="I29">
        <f t="shared" si="3"/>
        <v>5.421999999999997</v>
      </c>
      <c r="J29">
        <v>159.828</v>
      </c>
      <c r="K29">
        <f t="shared" si="4"/>
        <v>5.421999999999997</v>
      </c>
      <c r="L29">
        <v>165.25</v>
      </c>
      <c r="M29">
        <f t="shared" si="5"/>
        <v>4.8810000000000002</v>
      </c>
      <c r="N29">
        <v>170.131</v>
      </c>
      <c r="O29">
        <f t="shared" si="6"/>
        <v>2.9209999999999923</v>
      </c>
      <c r="P29">
        <v>173.05199999999999</v>
      </c>
      <c r="Q29">
        <f t="shared" si="7"/>
        <v>1.896000000000015</v>
      </c>
      <c r="R29">
        <v>174.94800000000001</v>
      </c>
    </row>
    <row r="30" spans="1:18" x14ac:dyDescent="0.3">
      <c r="A30">
        <v>12.8</v>
      </c>
      <c r="B30">
        <v>145.261</v>
      </c>
      <c r="C30">
        <f t="shared" si="0"/>
        <v>1.9080000000000155</v>
      </c>
      <c r="D30">
        <v>147.16900000000001</v>
      </c>
      <c r="E30">
        <f t="shared" si="1"/>
        <v>2.9379999999999882</v>
      </c>
      <c r="F30">
        <v>150.107</v>
      </c>
      <c r="G30">
        <f t="shared" si="2"/>
        <v>4.9099999999999966</v>
      </c>
      <c r="H30">
        <v>155.017</v>
      </c>
      <c r="I30">
        <f t="shared" si="3"/>
        <v>5.4550000000000125</v>
      </c>
      <c r="J30">
        <v>160.47200000000001</v>
      </c>
      <c r="K30">
        <f t="shared" si="4"/>
        <v>5.4549999999999841</v>
      </c>
      <c r="L30">
        <v>165.92699999999999</v>
      </c>
      <c r="M30">
        <f t="shared" si="5"/>
        <v>4.9099999999999966</v>
      </c>
      <c r="N30">
        <v>170.83699999999999</v>
      </c>
      <c r="O30">
        <f t="shared" si="6"/>
        <v>2.9380000000000166</v>
      </c>
      <c r="P30">
        <v>173.77500000000001</v>
      </c>
      <c r="Q30">
        <f t="shared" si="7"/>
        <v>1.907999999999987</v>
      </c>
      <c r="R30">
        <v>175.68299999999999</v>
      </c>
    </row>
    <row r="31" spans="1:18" x14ac:dyDescent="0.3">
      <c r="A31">
        <v>12.9</v>
      </c>
      <c r="B31">
        <v>145.81299999999999</v>
      </c>
      <c r="C31">
        <f t="shared" si="0"/>
        <v>1.9200000000000159</v>
      </c>
      <c r="D31">
        <v>147.733</v>
      </c>
      <c r="E31">
        <f t="shared" si="1"/>
        <v>2.9559999999999889</v>
      </c>
      <c r="F31">
        <v>150.68899999999999</v>
      </c>
      <c r="G31">
        <f t="shared" si="2"/>
        <v>4.938999999999993</v>
      </c>
      <c r="H31">
        <v>155.62799999999999</v>
      </c>
      <c r="I31">
        <f t="shared" si="3"/>
        <v>5.488000000000028</v>
      </c>
      <c r="J31">
        <v>161.11600000000001</v>
      </c>
      <c r="K31">
        <f t="shared" si="4"/>
        <v>5.4879999999999995</v>
      </c>
      <c r="L31">
        <v>166.60400000000001</v>
      </c>
      <c r="M31">
        <f t="shared" si="5"/>
        <v>4.938999999999993</v>
      </c>
      <c r="N31">
        <v>171.54300000000001</v>
      </c>
      <c r="O31">
        <f t="shared" si="6"/>
        <v>2.9559999999999889</v>
      </c>
      <c r="P31">
        <v>174.499</v>
      </c>
      <c r="Q31">
        <f t="shared" si="7"/>
        <v>1.9200000000000159</v>
      </c>
      <c r="R31">
        <v>176.41900000000001</v>
      </c>
    </row>
    <row r="32" spans="1:18" x14ac:dyDescent="0.3">
      <c r="A32">
        <v>13</v>
      </c>
      <c r="B32">
        <v>146.36600000000001</v>
      </c>
      <c r="C32">
        <f t="shared" si="0"/>
        <v>1.9309999999999832</v>
      </c>
      <c r="D32">
        <v>148.297</v>
      </c>
      <c r="E32">
        <f t="shared" si="1"/>
        <v>2.9730000000000132</v>
      </c>
      <c r="F32">
        <v>151.27000000000001</v>
      </c>
      <c r="G32">
        <f t="shared" si="2"/>
        <v>4.9689999999999941</v>
      </c>
      <c r="H32">
        <v>156.239</v>
      </c>
      <c r="I32">
        <f t="shared" si="3"/>
        <v>5.5209999999999866</v>
      </c>
      <c r="J32">
        <v>161.76</v>
      </c>
      <c r="K32">
        <f t="shared" si="4"/>
        <v>5.521000000000015</v>
      </c>
      <c r="L32">
        <v>167.28100000000001</v>
      </c>
      <c r="M32">
        <f t="shared" si="5"/>
        <v>4.9689999999999941</v>
      </c>
      <c r="N32">
        <v>172.25</v>
      </c>
      <c r="O32">
        <f t="shared" si="6"/>
        <v>2.9730000000000132</v>
      </c>
      <c r="P32">
        <v>175.22300000000001</v>
      </c>
      <c r="Q32">
        <f t="shared" si="7"/>
        <v>1.9309999999999832</v>
      </c>
      <c r="R32">
        <v>177.154</v>
      </c>
    </row>
    <row r="33" spans="1:18" x14ac:dyDescent="0.3">
      <c r="A33">
        <v>13.1</v>
      </c>
      <c r="B33">
        <v>146.97499999999999</v>
      </c>
      <c r="C33">
        <f t="shared" si="0"/>
        <v>1.9380000000000166</v>
      </c>
      <c r="D33">
        <v>148.91300000000001</v>
      </c>
      <c r="E33">
        <f t="shared" si="1"/>
        <v>2.9829999999999757</v>
      </c>
      <c r="F33">
        <v>151.89599999999999</v>
      </c>
      <c r="G33">
        <f t="shared" si="2"/>
        <v>4.9850000000000136</v>
      </c>
      <c r="H33">
        <v>156.881</v>
      </c>
      <c r="I33">
        <f t="shared" si="3"/>
        <v>5.5389999999999873</v>
      </c>
      <c r="J33">
        <v>162.41999999999999</v>
      </c>
      <c r="K33">
        <f t="shared" si="4"/>
        <v>5.5390000000000157</v>
      </c>
      <c r="L33">
        <v>167.959</v>
      </c>
      <c r="M33">
        <f t="shared" si="5"/>
        <v>4.9849999999999852</v>
      </c>
      <c r="N33">
        <v>172.94399999999999</v>
      </c>
      <c r="O33">
        <f t="shared" si="6"/>
        <v>2.9830000000000041</v>
      </c>
      <c r="P33">
        <v>175.92699999999999</v>
      </c>
      <c r="Q33">
        <f t="shared" si="7"/>
        <v>1.9380000000000166</v>
      </c>
      <c r="R33">
        <v>177.86500000000001</v>
      </c>
    </row>
    <row r="34" spans="1:18" x14ac:dyDescent="0.3">
      <c r="A34">
        <v>13.2</v>
      </c>
      <c r="B34">
        <v>147.58500000000001</v>
      </c>
      <c r="C34">
        <f t="shared" si="0"/>
        <v>1.9429999999999836</v>
      </c>
      <c r="D34">
        <v>149.52799999999999</v>
      </c>
      <c r="E34">
        <f t="shared" si="1"/>
        <v>2.9939999999999998</v>
      </c>
      <c r="F34">
        <v>152.52199999999999</v>
      </c>
      <c r="G34">
        <f t="shared" si="2"/>
        <v>5.0010000000000048</v>
      </c>
      <c r="H34">
        <v>157.523</v>
      </c>
      <c r="I34">
        <f t="shared" si="3"/>
        <v>5.5570000000000164</v>
      </c>
      <c r="J34">
        <v>163.08000000000001</v>
      </c>
      <c r="K34">
        <f t="shared" si="4"/>
        <v>5.5569999999999879</v>
      </c>
      <c r="L34">
        <v>168.637</v>
      </c>
      <c r="M34">
        <f t="shared" si="5"/>
        <v>5.0010000000000048</v>
      </c>
      <c r="N34">
        <v>173.63800000000001</v>
      </c>
      <c r="O34">
        <f t="shared" si="6"/>
        <v>2.9939999999999998</v>
      </c>
      <c r="P34">
        <v>176.63200000000001</v>
      </c>
      <c r="Q34">
        <f t="shared" si="7"/>
        <v>1.9429999999999836</v>
      </c>
      <c r="R34">
        <v>178.57499999999999</v>
      </c>
    </row>
    <row r="35" spans="1:18" x14ac:dyDescent="0.3">
      <c r="A35">
        <v>13.3</v>
      </c>
      <c r="B35">
        <v>148.19399999999999</v>
      </c>
      <c r="C35">
        <f t="shared" si="0"/>
        <v>1.9500000000000171</v>
      </c>
      <c r="D35">
        <v>150.14400000000001</v>
      </c>
      <c r="E35">
        <f t="shared" si="1"/>
        <v>3.0029999999999859</v>
      </c>
      <c r="F35">
        <v>153.14699999999999</v>
      </c>
      <c r="G35">
        <f t="shared" si="2"/>
        <v>5.0180000000000007</v>
      </c>
      <c r="H35">
        <v>158.16499999999999</v>
      </c>
      <c r="I35">
        <f t="shared" si="3"/>
        <v>5.5750000000000171</v>
      </c>
      <c r="J35">
        <v>163.74</v>
      </c>
      <c r="K35">
        <f t="shared" si="4"/>
        <v>5.5749999999999886</v>
      </c>
      <c r="L35">
        <v>169.315</v>
      </c>
      <c r="M35">
        <f t="shared" si="5"/>
        <v>5.0180000000000007</v>
      </c>
      <c r="N35">
        <v>174.333</v>
      </c>
      <c r="O35">
        <f t="shared" si="6"/>
        <v>3.0030000000000143</v>
      </c>
      <c r="P35">
        <v>177.33600000000001</v>
      </c>
      <c r="Q35">
        <f t="shared" si="7"/>
        <v>1.9499999999999886</v>
      </c>
      <c r="R35">
        <v>179.286</v>
      </c>
    </row>
    <row r="36" spans="1:18" x14ac:dyDescent="0.3">
      <c r="A36">
        <v>13.4</v>
      </c>
      <c r="B36">
        <v>148.804</v>
      </c>
      <c r="C36">
        <f t="shared" si="0"/>
        <v>1.9559999999999889</v>
      </c>
      <c r="D36">
        <v>150.76</v>
      </c>
      <c r="E36">
        <f t="shared" si="1"/>
        <v>3.0130000000000052</v>
      </c>
      <c r="F36">
        <v>153.773</v>
      </c>
      <c r="G36">
        <f t="shared" si="2"/>
        <v>5.0339999999999918</v>
      </c>
      <c r="H36">
        <v>158.80699999999999</v>
      </c>
      <c r="I36">
        <f t="shared" si="3"/>
        <v>5.5930000000000177</v>
      </c>
      <c r="J36">
        <v>164.4</v>
      </c>
      <c r="K36">
        <f t="shared" si="4"/>
        <v>5.5929999999999893</v>
      </c>
      <c r="L36">
        <v>169.99299999999999</v>
      </c>
      <c r="M36">
        <f t="shared" si="5"/>
        <v>5.0339999999999918</v>
      </c>
      <c r="N36">
        <v>175.02699999999999</v>
      </c>
      <c r="O36">
        <f t="shared" si="6"/>
        <v>3.0130000000000052</v>
      </c>
      <c r="P36">
        <v>178.04</v>
      </c>
      <c r="Q36">
        <f t="shared" si="7"/>
        <v>1.9560000000000173</v>
      </c>
      <c r="R36">
        <v>179.99600000000001</v>
      </c>
    </row>
    <row r="37" spans="1:18" x14ac:dyDescent="0.3">
      <c r="A37">
        <v>13.5</v>
      </c>
      <c r="B37">
        <v>149.41399999999999</v>
      </c>
      <c r="C37">
        <f t="shared" si="0"/>
        <v>1.9620000000000175</v>
      </c>
      <c r="D37">
        <v>151.376</v>
      </c>
      <c r="E37">
        <f t="shared" si="1"/>
        <v>3.0229999999999961</v>
      </c>
      <c r="F37">
        <v>154.399</v>
      </c>
      <c r="G37">
        <f t="shared" si="2"/>
        <v>5.0500000000000114</v>
      </c>
      <c r="H37">
        <v>159.44900000000001</v>
      </c>
      <c r="I37">
        <f t="shared" si="3"/>
        <v>5.61099999999999</v>
      </c>
      <c r="J37">
        <v>165.06</v>
      </c>
      <c r="K37">
        <f t="shared" si="4"/>
        <v>5.61099999999999</v>
      </c>
      <c r="L37">
        <v>170.67099999999999</v>
      </c>
      <c r="M37">
        <f t="shared" si="5"/>
        <v>5.0500000000000114</v>
      </c>
      <c r="N37">
        <v>175.721</v>
      </c>
      <c r="O37">
        <f t="shared" si="6"/>
        <v>3.0229999999999961</v>
      </c>
      <c r="P37">
        <v>178.744</v>
      </c>
      <c r="Q37">
        <f t="shared" si="7"/>
        <v>1.9619999999999891</v>
      </c>
      <c r="R37">
        <v>180.70599999999999</v>
      </c>
    </row>
    <row r="38" spans="1:18" x14ac:dyDescent="0.3">
      <c r="A38">
        <v>13.6</v>
      </c>
      <c r="B38">
        <v>150.10400000000001</v>
      </c>
      <c r="C38">
        <f t="shared" si="0"/>
        <v>1.9629999999999939</v>
      </c>
      <c r="D38">
        <v>152.06700000000001</v>
      </c>
      <c r="E38">
        <f t="shared" si="1"/>
        <v>3.0229999999999961</v>
      </c>
      <c r="F38">
        <v>155.09</v>
      </c>
      <c r="G38">
        <f t="shared" si="2"/>
        <v>5.0519999999999925</v>
      </c>
      <c r="H38">
        <v>160.142</v>
      </c>
      <c r="I38">
        <f t="shared" si="3"/>
        <v>5.6119999999999948</v>
      </c>
      <c r="J38">
        <v>165.75399999999999</v>
      </c>
      <c r="K38">
        <f t="shared" si="4"/>
        <v>5.6120000000000232</v>
      </c>
      <c r="L38">
        <v>171.36600000000001</v>
      </c>
      <c r="M38">
        <f t="shared" si="5"/>
        <v>5.0519999999999925</v>
      </c>
      <c r="N38">
        <v>176.41800000000001</v>
      </c>
      <c r="O38">
        <f t="shared" si="6"/>
        <v>3.0229999999999961</v>
      </c>
      <c r="P38">
        <v>179.441</v>
      </c>
      <c r="Q38">
        <f t="shared" si="7"/>
        <v>1.9629999999999939</v>
      </c>
      <c r="R38">
        <v>181.404</v>
      </c>
    </row>
    <row r="39" spans="1:18" x14ac:dyDescent="0.3">
      <c r="A39">
        <v>13.7</v>
      </c>
      <c r="B39">
        <v>150.79499999999999</v>
      </c>
      <c r="C39">
        <f t="shared" si="0"/>
        <v>1.9639999999999986</v>
      </c>
      <c r="D39">
        <v>152.75899999999999</v>
      </c>
      <c r="E39">
        <f t="shared" si="1"/>
        <v>3.0230000000000246</v>
      </c>
      <c r="F39">
        <v>155.78200000000001</v>
      </c>
      <c r="G39">
        <f t="shared" si="2"/>
        <v>5.0529999999999973</v>
      </c>
      <c r="H39">
        <v>160.83500000000001</v>
      </c>
      <c r="I39">
        <f t="shared" si="3"/>
        <v>5.6129999999999995</v>
      </c>
      <c r="J39">
        <v>166.44800000000001</v>
      </c>
      <c r="K39">
        <f t="shared" si="4"/>
        <v>5.6129999999999995</v>
      </c>
      <c r="L39">
        <v>172.06100000000001</v>
      </c>
      <c r="M39">
        <f t="shared" si="5"/>
        <v>5.0529999999999973</v>
      </c>
      <c r="N39">
        <v>177.114</v>
      </c>
      <c r="O39">
        <f t="shared" si="6"/>
        <v>3.0229999999999961</v>
      </c>
      <c r="P39">
        <v>180.137</v>
      </c>
      <c r="Q39">
        <f t="shared" si="7"/>
        <v>1.9639999999999986</v>
      </c>
      <c r="R39">
        <v>182.101</v>
      </c>
    </row>
    <row r="40" spans="1:18" x14ac:dyDescent="0.3">
      <c r="A40">
        <v>13.8</v>
      </c>
      <c r="B40">
        <v>151.48699999999999</v>
      </c>
      <c r="C40">
        <f t="shared" si="0"/>
        <v>1.9639999999999986</v>
      </c>
      <c r="D40">
        <v>153.45099999999999</v>
      </c>
      <c r="E40">
        <f t="shared" si="1"/>
        <v>3.0240000000000009</v>
      </c>
      <c r="F40">
        <v>156.47499999999999</v>
      </c>
      <c r="G40">
        <f t="shared" si="2"/>
        <v>5.0529999999999973</v>
      </c>
      <c r="H40">
        <v>161.52799999999999</v>
      </c>
      <c r="I40">
        <f t="shared" si="3"/>
        <v>5.6140000000000043</v>
      </c>
      <c r="J40">
        <v>167.142</v>
      </c>
      <c r="K40">
        <f t="shared" si="4"/>
        <v>5.6140000000000043</v>
      </c>
      <c r="L40">
        <v>172.756</v>
      </c>
      <c r="M40">
        <f t="shared" si="5"/>
        <v>5.0529999999999973</v>
      </c>
      <c r="N40">
        <v>177.809</v>
      </c>
      <c r="O40">
        <f t="shared" si="6"/>
        <v>3.0240000000000009</v>
      </c>
      <c r="P40">
        <v>180.833</v>
      </c>
      <c r="Q40">
        <f t="shared" si="7"/>
        <v>1.9639999999999986</v>
      </c>
      <c r="R40">
        <v>182.797</v>
      </c>
    </row>
    <row r="41" spans="1:18" x14ac:dyDescent="0.3">
      <c r="A41">
        <v>13.9</v>
      </c>
      <c r="B41">
        <v>152.179</v>
      </c>
      <c r="C41">
        <f t="shared" si="0"/>
        <v>1.9639999999999986</v>
      </c>
      <c r="D41">
        <v>154.143</v>
      </c>
      <c r="E41">
        <f t="shared" si="1"/>
        <v>3.0250000000000057</v>
      </c>
      <c r="F41">
        <v>157.16800000000001</v>
      </c>
      <c r="G41">
        <f t="shared" si="2"/>
        <v>5.0529999999999973</v>
      </c>
      <c r="H41">
        <v>162.221</v>
      </c>
      <c r="I41">
        <f t="shared" si="3"/>
        <v>5.6150000000000091</v>
      </c>
      <c r="J41">
        <v>167.83600000000001</v>
      </c>
      <c r="K41">
        <f t="shared" si="4"/>
        <v>5.6149999999999807</v>
      </c>
      <c r="L41">
        <v>173.45099999999999</v>
      </c>
      <c r="M41">
        <f t="shared" si="5"/>
        <v>5.0529999999999973</v>
      </c>
      <c r="N41">
        <v>178.50399999999999</v>
      </c>
      <c r="O41">
        <f t="shared" si="6"/>
        <v>3.0250000000000057</v>
      </c>
      <c r="P41">
        <v>181.529</v>
      </c>
      <c r="Q41">
        <f t="shared" si="7"/>
        <v>1.9639999999999986</v>
      </c>
      <c r="R41">
        <v>183.49299999999999</v>
      </c>
    </row>
    <row r="42" spans="1:18" x14ac:dyDescent="0.3">
      <c r="A42">
        <v>14</v>
      </c>
      <c r="B42">
        <v>152.87200000000001</v>
      </c>
      <c r="C42">
        <f t="shared" si="0"/>
        <v>1.9639999999999986</v>
      </c>
      <c r="D42">
        <v>154.83600000000001</v>
      </c>
      <c r="E42">
        <f t="shared" si="1"/>
        <v>3.0249999999999773</v>
      </c>
      <c r="F42">
        <v>157.86099999999999</v>
      </c>
      <c r="G42">
        <f t="shared" si="2"/>
        <v>5.054000000000002</v>
      </c>
      <c r="H42">
        <v>162.91499999999999</v>
      </c>
      <c r="I42">
        <f t="shared" si="3"/>
        <v>5.6150000000000091</v>
      </c>
      <c r="J42">
        <v>168.53</v>
      </c>
      <c r="K42">
        <f t="shared" si="4"/>
        <v>5.6150000000000091</v>
      </c>
      <c r="L42">
        <v>174.14500000000001</v>
      </c>
      <c r="M42">
        <f t="shared" si="5"/>
        <v>5.054000000000002</v>
      </c>
      <c r="N42">
        <v>179.19900000000001</v>
      </c>
      <c r="O42">
        <f t="shared" si="6"/>
        <v>3.0249999999999773</v>
      </c>
      <c r="P42">
        <v>182.22399999999999</v>
      </c>
      <c r="Q42">
        <f t="shared" si="7"/>
        <v>1.9639999999999986</v>
      </c>
      <c r="R42">
        <v>184.18799999999999</v>
      </c>
    </row>
    <row r="43" spans="1:18" x14ac:dyDescent="0.3">
      <c r="A43">
        <v>14.1</v>
      </c>
      <c r="B43">
        <v>153.631</v>
      </c>
      <c r="C43">
        <f t="shared" si="0"/>
        <v>1.9579999999999984</v>
      </c>
      <c r="D43">
        <v>155.589</v>
      </c>
      <c r="E43">
        <f t="shared" si="1"/>
        <v>3.0130000000000052</v>
      </c>
      <c r="F43">
        <v>158.602</v>
      </c>
      <c r="G43">
        <f t="shared" si="2"/>
        <v>5.0370000000000061</v>
      </c>
      <c r="H43">
        <v>163.63900000000001</v>
      </c>
      <c r="I43">
        <f t="shared" si="3"/>
        <v>5.5949999999999989</v>
      </c>
      <c r="J43">
        <v>169.23400000000001</v>
      </c>
      <c r="K43">
        <f t="shared" si="4"/>
        <v>5.5949999999999989</v>
      </c>
      <c r="L43">
        <v>174.82900000000001</v>
      </c>
      <c r="M43">
        <f t="shared" si="5"/>
        <v>5.0370000000000061</v>
      </c>
      <c r="N43">
        <v>179.86600000000001</v>
      </c>
      <c r="O43">
        <f t="shared" si="6"/>
        <v>3.0129999999999768</v>
      </c>
      <c r="P43">
        <v>182.87899999999999</v>
      </c>
      <c r="Q43">
        <f t="shared" si="7"/>
        <v>1.9579999999999984</v>
      </c>
      <c r="R43">
        <v>184.83699999999999</v>
      </c>
    </row>
    <row r="44" spans="1:18" x14ac:dyDescent="0.3">
      <c r="A44">
        <v>14.2</v>
      </c>
      <c r="B44">
        <v>154.392</v>
      </c>
      <c r="C44">
        <f t="shared" si="0"/>
        <v>1.9500000000000171</v>
      </c>
      <c r="D44">
        <v>156.34200000000001</v>
      </c>
      <c r="E44">
        <f t="shared" si="1"/>
        <v>3.0029999999999859</v>
      </c>
      <c r="F44">
        <v>159.345</v>
      </c>
      <c r="G44">
        <f t="shared" si="2"/>
        <v>5.0180000000000007</v>
      </c>
      <c r="H44">
        <v>164.363</v>
      </c>
      <c r="I44">
        <f t="shared" si="3"/>
        <v>5.5749999999999886</v>
      </c>
      <c r="J44">
        <v>169.93799999999999</v>
      </c>
      <c r="K44">
        <f t="shared" si="4"/>
        <v>5.5750000000000171</v>
      </c>
      <c r="L44">
        <v>175.51300000000001</v>
      </c>
      <c r="M44">
        <f t="shared" si="5"/>
        <v>5.0180000000000007</v>
      </c>
      <c r="N44">
        <v>180.53100000000001</v>
      </c>
      <c r="O44">
        <f t="shared" si="6"/>
        <v>3.0029999999999859</v>
      </c>
      <c r="P44">
        <v>183.53399999999999</v>
      </c>
      <c r="Q44">
        <f t="shared" si="7"/>
        <v>1.9500000000000171</v>
      </c>
      <c r="R44">
        <v>185.48400000000001</v>
      </c>
    </row>
    <row r="45" spans="1:18" x14ac:dyDescent="0.3">
      <c r="A45">
        <v>14.3</v>
      </c>
      <c r="B45">
        <v>155.15299999999999</v>
      </c>
      <c r="C45">
        <f t="shared" si="0"/>
        <v>1.9430000000000121</v>
      </c>
      <c r="D45">
        <v>157.096</v>
      </c>
      <c r="E45">
        <f t="shared" si="1"/>
        <v>2.9919999999999902</v>
      </c>
      <c r="F45">
        <v>160.08799999999999</v>
      </c>
      <c r="G45">
        <f t="shared" si="2"/>
        <v>4.9989999999999952</v>
      </c>
      <c r="H45">
        <v>165.08699999999999</v>
      </c>
      <c r="I45">
        <f t="shared" si="3"/>
        <v>5.5550000000000068</v>
      </c>
      <c r="J45">
        <v>170.642</v>
      </c>
      <c r="K45">
        <f t="shared" si="4"/>
        <v>5.5550000000000068</v>
      </c>
      <c r="L45">
        <v>176.197</v>
      </c>
      <c r="M45">
        <f t="shared" si="5"/>
        <v>4.9989999999999952</v>
      </c>
      <c r="N45">
        <v>181.196</v>
      </c>
      <c r="O45">
        <f t="shared" si="6"/>
        <v>2.9919999999999902</v>
      </c>
      <c r="P45">
        <v>184.18799999999999</v>
      </c>
      <c r="Q45">
        <f t="shared" si="7"/>
        <v>1.9430000000000121</v>
      </c>
      <c r="R45">
        <v>186.131</v>
      </c>
    </row>
    <row r="46" spans="1:18" x14ac:dyDescent="0.3">
      <c r="A46">
        <v>14.4</v>
      </c>
      <c r="B46">
        <v>155.916</v>
      </c>
      <c r="C46">
        <f t="shared" si="0"/>
        <v>1.936000000000007</v>
      </c>
      <c r="D46">
        <v>157.852</v>
      </c>
      <c r="E46">
        <f t="shared" si="1"/>
        <v>2.9799999999999898</v>
      </c>
      <c r="F46">
        <v>160.83199999999999</v>
      </c>
      <c r="G46">
        <f t="shared" si="2"/>
        <v>4.9800000000000182</v>
      </c>
      <c r="H46">
        <v>165.81200000000001</v>
      </c>
      <c r="I46">
        <f t="shared" si="3"/>
        <v>5.5339999999999918</v>
      </c>
      <c r="J46">
        <v>171.346</v>
      </c>
      <c r="K46">
        <f t="shared" si="4"/>
        <v>5.5339999999999918</v>
      </c>
      <c r="L46">
        <v>176.88</v>
      </c>
      <c r="M46">
        <f t="shared" si="5"/>
        <v>4.9800000000000182</v>
      </c>
      <c r="N46">
        <v>181.86</v>
      </c>
      <c r="O46">
        <f t="shared" si="6"/>
        <v>2.9799999999999898</v>
      </c>
      <c r="P46">
        <v>184.84</v>
      </c>
      <c r="Q46">
        <f t="shared" si="7"/>
        <v>1.936000000000007</v>
      </c>
      <c r="R46">
        <v>186.77600000000001</v>
      </c>
    </row>
    <row r="47" spans="1:18" x14ac:dyDescent="0.3">
      <c r="A47">
        <v>14.5</v>
      </c>
      <c r="B47">
        <v>156.679</v>
      </c>
      <c r="C47">
        <f t="shared" si="0"/>
        <v>1.929000000000002</v>
      </c>
      <c r="D47">
        <v>158.608</v>
      </c>
      <c r="E47">
        <f t="shared" si="1"/>
        <v>2.9689999999999941</v>
      </c>
      <c r="F47">
        <v>161.577</v>
      </c>
      <c r="G47">
        <f t="shared" si="2"/>
        <v>4.9610000000000127</v>
      </c>
      <c r="H47">
        <v>166.53800000000001</v>
      </c>
      <c r="I47">
        <f t="shared" si="3"/>
        <v>5.5120000000000005</v>
      </c>
      <c r="J47">
        <v>172.05</v>
      </c>
      <c r="K47">
        <f t="shared" si="4"/>
        <v>5.5120000000000005</v>
      </c>
      <c r="L47">
        <v>177.56200000000001</v>
      </c>
      <c r="M47">
        <f t="shared" si="5"/>
        <v>4.9609999999999843</v>
      </c>
      <c r="N47">
        <v>182.523</v>
      </c>
      <c r="O47">
        <f t="shared" si="6"/>
        <v>2.9689999999999941</v>
      </c>
      <c r="P47">
        <v>185.49199999999999</v>
      </c>
      <c r="Q47">
        <f t="shared" si="7"/>
        <v>1.929000000000002</v>
      </c>
      <c r="R47">
        <v>187.42099999999999</v>
      </c>
    </row>
    <row r="48" spans="1:18" x14ac:dyDescent="0.3">
      <c r="A48">
        <v>14.6</v>
      </c>
      <c r="B48">
        <v>157.41</v>
      </c>
      <c r="C48">
        <f t="shared" si="0"/>
        <v>1.9159999999999968</v>
      </c>
      <c r="D48">
        <v>159.32599999999999</v>
      </c>
      <c r="E48">
        <f t="shared" si="1"/>
        <v>2.9519999999999982</v>
      </c>
      <c r="F48">
        <v>162.27799999999999</v>
      </c>
      <c r="G48">
        <f t="shared" si="2"/>
        <v>4.9310000000000116</v>
      </c>
      <c r="H48">
        <v>167.209</v>
      </c>
      <c r="I48">
        <f t="shared" si="3"/>
        <v>5.478999999999985</v>
      </c>
      <c r="J48">
        <v>172.68799999999999</v>
      </c>
      <c r="K48">
        <f t="shared" si="4"/>
        <v>5.4790000000000134</v>
      </c>
      <c r="L48">
        <v>178.167</v>
      </c>
      <c r="M48">
        <f t="shared" si="5"/>
        <v>4.9310000000000116</v>
      </c>
      <c r="N48">
        <v>183.09800000000001</v>
      </c>
      <c r="O48">
        <f t="shared" si="6"/>
        <v>2.9519999999999982</v>
      </c>
      <c r="P48">
        <v>186.05</v>
      </c>
      <c r="Q48">
        <f t="shared" si="7"/>
        <v>1.9159999999999968</v>
      </c>
      <c r="R48">
        <v>187.96600000000001</v>
      </c>
    </row>
    <row r="49" spans="1:18" x14ac:dyDescent="0.3">
      <c r="A49">
        <v>14.7</v>
      </c>
      <c r="B49">
        <v>158.14099999999999</v>
      </c>
      <c r="C49">
        <f t="shared" si="0"/>
        <v>1.9050000000000011</v>
      </c>
      <c r="D49">
        <v>160.04599999999999</v>
      </c>
      <c r="E49">
        <f t="shared" si="1"/>
        <v>2.9330000000000211</v>
      </c>
      <c r="F49">
        <v>162.97900000000001</v>
      </c>
      <c r="G49">
        <f t="shared" si="2"/>
        <v>4.900999999999982</v>
      </c>
      <c r="H49">
        <v>167.88</v>
      </c>
      <c r="I49">
        <f t="shared" si="3"/>
        <v>5.445999999999998</v>
      </c>
      <c r="J49">
        <v>173.32599999999999</v>
      </c>
      <c r="K49">
        <f t="shared" si="4"/>
        <v>5.445999999999998</v>
      </c>
      <c r="L49">
        <v>178.77199999999999</v>
      </c>
      <c r="M49">
        <f t="shared" si="5"/>
        <v>4.9010000000000105</v>
      </c>
      <c r="N49">
        <v>183.673</v>
      </c>
      <c r="O49">
        <f t="shared" si="6"/>
        <v>2.9329999999999927</v>
      </c>
      <c r="P49">
        <v>186.60599999999999</v>
      </c>
      <c r="Q49">
        <f t="shared" si="7"/>
        <v>1.9050000000000011</v>
      </c>
      <c r="R49">
        <v>188.511</v>
      </c>
    </row>
    <row r="50" spans="1:18" x14ac:dyDescent="0.3">
      <c r="A50">
        <v>14.8</v>
      </c>
      <c r="B50">
        <v>158.874</v>
      </c>
      <c r="C50">
        <f t="shared" si="0"/>
        <v>1.8930000000000007</v>
      </c>
      <c r="D50">
        <v>160.767</v>
      </c>
      <c r="E50">
        <f t="shared" si="1"/>
        <v>2.914999999999992</v>
      </c>
      <c r="F50">
        <v>163.68199999999999</v>
      </c>
      <c r="G50">
        <f t="shared" si="2"/>
        <v>4.8700000000000045</v>
      </c>
      <c r="H50">
        <v>168.55199999999999</v>
      </c>
      <c r="I50">
        <f t="shared" si="3"/>
        <v>5.4120000000000061</v>
      </c>
      <c r="J50">
        <v>173.964</v>
      </c>
      <c r="K50">
        <f t="shared" si="4"/>
        <v>5.4120000000000061</v>
      </c>
      <c r="L50">
        <v>179.376</v>
      </c>
      <c r="M50">
        <f t="shared" si="5"/>
        <v>4.8700000000000045</v>
      </c>
      <c r="N50">
        <v>184.24600000000001</v>
      </c>
      <c r="O50">
        <f t="shared" si="6"/>
        <v>2.914999999999992</v>
      </c>
      <c r="P50">
        <v>187.161</v>
      </c>
      <c r="Q50">
        <f t="shared" si="7"/>
        <v>1.8930000000000007</v>
      </c>
      <c r="R50">
        <v>189.054</v>
      </c>
    </row>
    <row r="51" spans="1:18" x14ac:dyDescent="0.3">
      <c r="A51">
        <v>14.9</v>
      </c>
      <c r="B51">
        <v>159.608</v>
      </c>
      <c r="C51">
        <f t="shared" si="0"/>
        <v>1.8810000000000002</v>
      </c>
      <c r="D51">
        <v>161.489</v>
      </c>
      <c r="E51">
        <f t="shared" si="1"/>
        <v>2.8959999999999866</v>
      </c>
      <c r="F51">
        <v>164.38499999999999</v>
      </c>
      <c r="G51">
        <f t="shared" si="2"/>
        <v>4.8400000000000034</v>
      </c>
      <c r="H51">
        <v>169.22499999999999</v>
      </c>
      <c r="I51">
        <f t="shared" si="3"/>
        <v>5.3770000000000095</v>
      </c>
      <c r="J51">
        <v>174.602</v>
      </c>
      <c r="K51">
        <f t="shared" si="4"/>
        <v>5.3770000000000095</v>
      </c>
      <c r="L51">
        <v>179.97900000000001</v>
      </c>
      <c r="M51">
        <f t="shared" si="5"/>
        <v>4.839999999999975</v>
      </c>
      <c r="N51">
        <v>184.81899999999999</v>
      </c>
      <c r="O51">
        <f t="shared" si="6"/>
        <v>2.896000000000015</v>
      </c>
      <c r="P51">
        <v>187.715</v>
      </c>
      <c r="Q51">
        <f t="shared" si="7"/>
        <v>1.8810000000000002</v>
      </c>
      <c r="R51">
        <v>189.596</v>
      </c>
    </row>
    <row r="52" spans="1:18" x14ac:dyDescent="0.3">
      <c r="A52">
        <v>15</v>
      </c>
      <c r="B52">
        <v>160.34299999999999</v>
      </c>
      <c r="C52">
        <f t="shared" si="0"/>
        <v>1.8680000000000234</v>
      </c>
      <c r="D52">
        <v>162.21100000000001</v>
      </c>
      <c r="E52">
        <f t="shared" si="1"/>
        <v>2.8779999999999859</v>
      </c>
      <c r="F52">
        <v>165.089</v>
      </c>
      <c r="G52">
        <f t="shared" si="2"/>
        <v>4.8079999999999927</v>
      </c>
      <c r="H52">
        <v>169.89699999999999</v>
      </c>
      <c r="I52">
        <f t="shared" si="3"/>
        <v>5.3430000000000177</v>
      </c>
      <c r="J52">
        <v>175.24</v>
      </c>
      <c r="K52">
        <f t="shared" si="4"/>
        <v>5.3429999999999893</v>
      </c>
      <c r="L52">
        <v>180.583</v>
      </c>
      <c r="M52">
        <f t="shared" si="5"/>
        <v>4.8079999999999927</v>
      </c>
      <c r="N52">
        <v>185.39099999999999</v>
      </c>
      <c r="O52">
        <f t="shared" si="6"/>
        <v>2.8780000000000143</v>
      </c>
      <c r="P52">
        <v>188.26900000000001</v>
      </c>
      <c r="Q52">
        <f t="shared" si="7"/>
        <v>1.867999999999995</v>
      </c>
      <c r="R52">
        <v>190.137</v>
      </c>
    </row>
    <row r="53" spans="1:18" x14ac:dyDescent="0.3">
      <c r="A53">
        <v>15.1</v>
      </c>
      <c r="B53">
        <v>160.892</v>
      </c>
      <c r="C53">
        <f t="shared" si="0"/>
        <v>1.8580000000000041</v>
      </c>
      <c r="D53">
        <v>162.75</v>
      </c>
      <c r="E53">
        <f t="shared" si="1"/>
        <v>2.8629999999999995</v>
      </c>
      <c r="F53">
        <v>165.613</v>
      </c>
      <c r="G53">
        <f t="shared" si="2"/>
        <v>4.782999999999987</v>
      </c>
      <c r="H53">
        <v>170.39599999999999</v>
      </c>
      <c r="I53">
        <f t="shared" si="3"/>
        <v>5.3140000000000214</v>
      </c>
      <c r="J53">
        <v>175.71</v>
      </c>
      <c r="K53">
        <f t="shared" si="4"/>
        <v>5.313999999999993</v>
      </c>
      <c r="L53">
        <v>181.024</v>
      </c>
      <c r="M53">
        <f t="shared" si="5"/>
        <v>4.782999999999987</v>
      </c>
      <c r="N53">
        <v>185.80699999999999</v>
      </c>
      <c r="O53">
        <f t="shared" si="6"/>
        <v>2.8629999999999995</v>
      </c>
      <c r="P53">
        <v>188.67</v>
      </c>
      <c r="Q53">
        <f t="shared" si="7"/>
        <v>1.8580000000000041</v>
      </c>
      <c r="R53">
        <v>190.52799999999999</v>
      </c>
    </row>
    <row r="54" spans="1:18" x14ac:dyDescent="0.3">
      <c r="A54">
        <v>15.2</v>
      </c>
      <c r="B54">
        <v>161.441</v>
      </c>
      <c r="C54">
        <f t="shared" si="0"/>
        <v>1.8489999999999895</v>
      </c>
      <c r="D54">
        <v>163.29</v>
      </c>
      <c r="E54">
        <f t="shared" si="1"/>
        <v>2.8470000000000084</v>
      </c>
      <c r="F54">
        <v>166.137</v>
      </c>
      <c r="G54">
        <f t="shared" si="2"/>
        <v>4.757000000000005</v>
      </c>
      <c r="H54">
        <v>170.89400000000001</v>
      </c>
      <c r="I54">
        <f t="shared" si="3"/>
        <v>5.2860000000000014</v>
      </c>
      <c r="J54">
        <v>176.18</v>
      </c>
      <c r="K54">
        <f t="shared" si="4"/>
        <v>5.2860000000000014</v>
      </c>
      <c r="L54">
        <v>181.46600000000001</v>
      </c>
      <c r="M54">
        <f t="shared" si="5"/>
        <v>4.757000000000005</v>
      </c>
      <c r="N54">
        <v>186.22300000000001</v>
      </c>
      <c r="O54">
        <f t="shared" si="6"/>
        <v>2.84699999999998</v>
      </c>
      <c r="P54">
        <v>189.07</v>
      </c>
      <c r="Q54">
        <f t="shared" si="7"/>
        <v>1.849000000000018</v>
      </c>
      <c r="R54">
        <v>190.91900000000001</v>
      </c>
    </row>
    <row r="55" spans="1:18" x14ac:dyDescent="0.3">
      <c r="A55">
        <v>15.3</v>
      </c>
      <c r="B55">
        <v>161.99100000000001</v>
      </c>
      <c r="C55">
        <f t="shared" si="0"/>
        <v>1.8389999999999986</v>
      </c>
      <c r="D55">
        <v>163.83000000000001</v>
      </c>
      <c r="E55">
        <f t="shared" si="1"/>
        <v>2.8319999999999936</v>
      </c>
      <c r="F55">
        <v>166.66200000000001</v>
      </c>
      <c r="G55">
        <f t="shared" si="2"/>
        <v>4.7309999999999945</v>
      </c>
      <c r="H55">
        <v>171.393</v>
      </c>
      <c r="I55">
        <f t="shared" si="3"/>
        <v>5.257000000000005</v>
      </c>
      <c r="J55">
        <v>176.65</v>
      </c>
      <c r="K55">
        <f t="shared" si="4"/>
        <v>5.257000000000005</v>
      </c>
      <c r="L55">
        <v>181.90700000000001</v>
      </c>
      <c r="M55">
        <f t="shared" si="5"/>
        <v>4.7309999999999945</v>
      </c>
      <c r="N55">
        <v>186.63800000000001</v>
      </c>
      <c r="O55">
        <f t="shared" si="6"/>
        <v>2.8319999999999936</v>
      </c>
      <c r="P55">
        <v>189.47</v>
      </c>
      <c r="Q55">
        <f t="shared" si="7"/>
        <v>1.8389999999999986</v>
      </c>
      <c r="R55">
        <v>191.309</v>
      </c>
    </row>
    <row r="56" spans="1:18" x14ac:dyDescent="0.3">
      <c r="A56">
        <v>15.4</v>
      </c>
      <c r="B56">
        <v>162.542</v>
      </c>
      <c r="C56">
        <f t="shared" si="0"/>
        <v>1.8290000000000077</v>
      </c>
      <c r="D56">
        <v>164.37100000000001</v>
      </c>
      <c r="E56">
        <f t="shared" si="1"/>
        <v>2.8160000000000025</v>
      </c>
      <c r="F56">
        <v>167.18700000000001</v>
      </c>
      <c r="G56">
        <f t="shared" si="2"/>
        <v>4.7049999999999841</v>
      </c>
      <c r="H56">
        <v>171.892</v>
      </c>
      <c r="I56">
        <f t="shared" si="3"/>
        <v>5.2280000000000086</v>
      </c>
      <c r="J56">
        <v>177.12</v>
      </c>
      <c r="K56">
        <f t="shared" si="4"/>
        <v>5.2280000000000086</v>
      </c>
      <c r="L56">
        <v>182.34800000000001</v>
      </c>
      <c r="M56">
        <f t="shared" si="5"/>
        <v>4.7049999999999841</v>
      </c>
      <c r="N56">
        <v>187.053</v>
      </c>
      <c r="O56">
        <f t="shared" si="6"/>
        <v>2.8160000000000025</v>
      </c>
      <c r="P56">
        <v>189.869</v>
      </c>
      <c r="Q56">
        <f t="shared" si="7"/>
        <v>1.8290000000000077</v>
      </c>
      <c r="R56">
        <v>191.69800000000001</v>
      </c>
    </row>
    <row r="57" spans="1:18" x14ac:dyDescent="0.3">
      <c r="A57">
        <v>15.5</v>
      </c>
      <c r="B57">
        <v>163.09399999999999</v>
      </c>
      <c r="C57">
        <f t="shared" si="0"/>
        <v>1.8180000000000121</v>
      </c>
      <c r="D57">
        <v>164.91200000000001</v>
      </c>
      <c r="E57">
        <f t="shared" si="1"/>
        <v>2.8009999999999877</v>
      </c>
      <c r="F57">
        <v>167.71299999999999</v>
      </c>
      <c r="G57">
        <f t="shared" si="2"/>
        <v>4.6779999999999973</v>
      </c>
      <c r="H57">
        <v>172.39099999999999</v>
      </c>
      <c r="I57">
        <f t="shared" si="3"/>
        <v>5.1990000000000123</v>
      </c>
      <c r="J57">
        <v>177.59</v>
      </c>
      <c r="K57">
        <f t="shared" si="4"/>
        <v>5.1989999999999839</v>
      </c>
      <c r="L57">
        <v>182.78899999999999</v>
      </c>
      <c r="M57">
        <f t="shared" si="5"/>
        <v>4.6780000000000257</v>
      </c>
      <c r="N57">
        <v>187.46700000000001</v>
      </c>
      <c r="O57">
        <f t="shared" si="6"/>
        <v>2.8009999999999877</v>
      </c>
      <c r="P57">
        <v>190.268</v>
      </c>
      <c r="Q57">
        <f t="shared" si="7"/>
        <v>1.8180000000000121</v>
      </c>
      <c r="R57">
        <v>192.08600000000001</v>
      </c>
    </row>
    <row r="58" spans="1:18" x14ac:dyDescent="0.3">
      <c r="A58">
        <v>15.6</v>
      </c>
      <c r="B58">
        <v>163.452</v>
      </c>
      <c r="C58">
        <f t="shared" si="0"/>
        <v>1.811000000000007</v>
      </c>
      <c r="D58">
        <v>165.26300000000001</v>
      </c>
      <c r="E58">
        <f t="shared" si="1"/>
        <v>2.7889999999999873</v>
      </c>
      <c r="F58">
        <v>168.05199999999999</v>
      </c>
      <c r="G58">
        <f t="shared" si="2"/>
        <v>4.6610000000000014</v>
      </c>
      <c r="H58">
        <v>172.71299999999999</v>
      </c>
      <c r="I58">
        <f t="shared" si="3"/>
        <v>5.179000000000002</v>
      </c>
      <c r="J58">
        <v>177.892</v>
      </c>
      <c r="K58">
        <f t="shared" si="4"/>
        <v>5.179000000000002</v>
      </c>
      <c r="L58">
        <v>183.071</v>
      </c>
      <c r="M58">
        <f t="shared" si="5"/>
        <v>4.6610000000000014</v>
      </c>
      <c r="N58">
        <v>187.732</v>
      </c>
      <c r="O58">
        <f t="shared" si="6"/>
        <v>2.7889999999999873</v>
      </c>
      <c r="P58">
        <v>190.52099999999999</v>
      </c>
      <c r="Q58">
        <f t="shared" si="7"/>
        <v>1.811000000000007</v>
      </c>
      <c r="R58">
        <v>192.33199999999999</v>
      </c>
    </row>
    <row r="59" spans="1:18" x14ac:dyDescent="0.3">
      <c r="A59">
        <v>15.7</v>
      </c>
      <c r="B59">
        <v>163.81</v>
      </c>
      <c r="C59">
        <f t="shared" si="0"/>
        <v>1.804000000000002</v>
      </c>
      <c r="D59">
        <v>165.614</v>
      </c>
      <c r="E59">
        <f t="shared" si="1"/>
        <v>2.7789999999999964</v>
      </c>
      <c r="F59">
        <v>168.393</v>
      </c>
      <c r="G59">
        <f t="shared" si="2"/>
        <v>4.6419999999999959</v>
      </c>
      <c r="H59">
        <v>173.035</v>
      </c>
      <c r="I59">
        <f t="shared" si="3"/>
        <v>5.1589999999999918</v>
      </c>
      <c r="J59">
        <v>178.19399999999999</v>
      </c>
      <c r="K59">
        <f t="shared" si="4"/>
        <v>5.1590000000000202</v>
      </c>
      <c r="L59">
        <v>183.35300000000001</v>
      </c>
      <c r="M59">
        <f t="shared" si="5"/>
        <v>4.6419999999999959</v>
      </c>
      <c r="N59">
        <v>187.995</v>
      </c>
      <c r="O59">
        <f t="shared" si="6"/>
        <v>2.7789999999999964</v>
      </c>
      <c r="P59">
        <v>190.774</v>
      </c>
      <c r="Q59">
        <f t="shared" si="7"/>
        <v>1.804000000000002</v>
      </c>
      <c r="R59">
        <v>192.578</v>
      </c>
    </row>
    <row r="60" spans="1:18" x14ac:dyDescent="0.3">
      <c r="A60">
        <v>15.8</v>
      </c>
      <c r="B60">
        <v>164.16800000000001</v>
      </c>
      <c r="C60">
        <f t="shared" si="0"/>
        <v>1.796999999999997</v>
      </c>
      <c r="D60">
        <v>165.965</v>
      </c>
      <c r="E60">
        <f t="shared" si="1"/>
        <v>2.7680000000000007</v>
      </c>
      <c r="F60">
        <v>168.733</v>
      </c>
      <c r="G60">
        <f t="shared" si="2"/>
        <v>4.625</v>
      </c>
      <c r="H60">
        <v>173.358</v>
      </c>
      <c r="I60">
        <f t="shared" si="3"/>
        <v>5.1380000000000052</v>
      </c>
      <c r="J60">
        <v>178.49600000000001</v>
      </c>
      <c r="K60">
        <f t="shared" si="4"/>
        <v>5.1379999999999768</v>
      </c>
      <c r="L60">
        <v>183.63399999999999</v>
      </c>
      <c r="M60">
        <f t="shared" si="5"/>
        <v>4.625</v>
      </c>
      <c r="N60">
        <v>188.25899999999999</v>
      </c>
      <c r="O60">
        <f t="shared" si="6"/>
        <v>2.7680000000000007</v>
      </c>
      <c r="P60">
        <v>191.02699999999999</v>
      </c>
      <c r="Q60">
        <f t="shared" si="7"/>
        <v>1.7970000000000255</v>
      </c>
      <c r="R60">
        <v>192.82400000000001</v>
      </c>
    </row>
    <row r="61" spans="1:18" x14ac:dyDescent="0.3">
      <c r="A61">
        <v>15.9</v>
      </c>
      <c r="B61">
        <v>164.52600000000001</v>
      </c>
      <c r="C61">
        <f t="shared" si="0"/>
        <v>1.7909999999999968</v>
      </c>
      <c r="D61">
        <v>166.31700000000001</v>
      </c>
      <c r="E61">
        <f t="shared" si="1"/>
        <v>2.7560000000000002</v>
      </c>
      <c r="F61">
        <v>169.07300000000001</v>
      </c>
      <c r="G61">
        <f t="shared" si="2"/>
        <v>4.6069999999999993</v>
      </c>
      <c r="H61">
        <v>173.68</v>
      </c>
      <c r="I61">
        <f t="shared" si="3"/>
        <v>5.117999999999995</v>
      </c>
      <c r="J61">
        <v>178.798</v>
      </c>
      <c r="K61">
        <f t="shared" si="4"/>
        <v>5.117999999999995</v>
      </c>
      <c r="L61">
        <v>183.916</v>
      </c>
      <c r="M61">
        <f t="shared" si="5"/>
        <v>4.6069999999999993</v>
      </c>
      <c r="N61">
        <v>188.523</v>
      </c>
      <c r="O61">
        <f t="shared" si="6"/>
        <v>2.7560000000000002</v>
      </c>
      <c r="P61">
        <v>191.279</v>
      </c>
      <c r="Q61">
        <f t="shared" si="7"/>
        <v>1.7909999999999968</v>
      </c>
      <c r="R61">
        <v>193.07</v>
      </c>
    </row>
    <row r="62" spans="1:18" x14ac:dyDescent="0.3">
      <c r="A62">
        <v>16</v>
      </c>
      <c r="B62">
        <v>164.88499999999999</v>
      </c>
      <c r="C62">
        <f t="shared" si="0"/>
        <v>1.7830000000000155</v>
      </c>
      <c r="D62">
        <v>166.66800000000001</v>
      </c>
      <c r="E62">
        <f t="shared" si="1"/>
        <v>2.7459999999999809</v>
      </c>
      <c r="F62">
        <v>169.41399999999999</v>
      </c>
      <c r="G62">
        <f t="shared" si="2"/>
        <v>4.5880000000000223</v>
      </c>
      <c r="H62">
        <v>174.00200000000001</v>
      </c>
      <c r="I62">
        <f t="shared" si="3"/>
        <v>5.0979999999999848</v>
      </c>
      <c r="J62">
        <v>179.1</v>
      </c>
      <c r="K62">
        <f t="shared" si="4"/>
        <v>5.0980000000000132</v>
      </c>
      <c r="L62">
        <v>184.19800000000001</v>
      </c>
      <c r="M62">
        <f t="shared" si="5"/>
        <v>4.5879999999999939</v>
      </c>
      <c r="N62">
        <v>188.786</v>
      </c>
      <c r="O62">
        <f t="shared" si="6"/>
        <v>2.7460000000000093</v>
      </c>
      <c r="P62">
        <v>191.53200000000001</v>
      </c>
      <c r="Q62">
        <f t="shared" si="7"/>
        <v>1.782999999999987</v>
      </c>
      <c r="R62">
        <v>193.315</v>
      </c>
    </row>
    <row r="63" spans="1:18" x14ac:dyDescent="0.3">
      <c r="A63">
        <v>16.100000000000001</v>
      </c>
      <c r="B63">
        <v>165.13399999999999</v>
      </c>
      <c r="C63">
        <f t="shared" si="0"/>
        <v>1.7790000000000248</v>
      </c>
      <c r="D63">
        <v>166.91300000000001</v>
      </c>
      <c r="E63">
        <f t="shared" si="1"/>
        <v>2.7379999999999995</v>
      </c>
      <c r="F63">
        <v>169.65100000000001</v>
      </c>
      <c r="G63">
        <f t="shared" si="2"/>
        <v>4.5769999999999982</v>
      </c>
      <c r="H63">
        <v>174.22800000000001</v>
      </c>
      <c r="I63">
        <f t="shared" si="3"/>
        <v>5.0840000000000032</v>
      </c>
      <c r="J63">
        <v>179.31200000000001</v>
      </c>
      <c r="K63">
        <f t="shared" si="4"/>
        <v>5.0839999999999748</v>
      </c>
      <c r="L63">
        <v>184.39599999999999</v>
      </c>
      <c r="M63">
        <f t="shared" si="5"/>
        <v>4.5770000000000266</v>
      </c>
      <c r="N63">
        <v>188.97300000000001</v>
      </c>
      <c r="O63">
        <f t="shared" si="6"/>
        <v>2.7379999999999995</v>
      </c>
      <c r="P63">
        <v>191.71100000000001</v>
      </c>
      <c r="Q63">
        <f t="shared" si="7"/>
        <v>1.7789999999999964</v>
      </c>
      <c r="R63">
        <v>193.49</v>
      </c>
    </row>
    <row r="64" spans="1:18" x14ac:dyDescent="0.3">
      <c r="A64">
        <v>16.2</v>
      </c>
      <c r="B64">
        <v>165.38300000000001</v>
      </c>
      <c r="C64">
        <f t="shared" si="0"/>
        <v>1.7740000000000009</v>
      </c>
      <c r="D64">
        <v>167.15700000000001</v>
      </c>
      <c r="E64">
        <f t="shared" si="1"/>
        <v>2.7319999999999993</v>
      </c>
      <c r="F64">
        <v>169.88900000000001</v>
      </c>
      <c r="G64">
        <f t="shared" si="2"/>
        <v>4.563999999999993</v>
      </c>
      <c r="H64">
        <v>174.453</v>
      </c>
      <c r="I64">
        <f t="shared" si="3"/>
        <v>5.070999999999998</v>
      </c>
      <c r="J64">
        <v>179.524</v>
      </c>
      <c r="K64">
        <f t="shared" si="4"/>
        <v>5.070999999999998</v>
      </c>
      <c r="L64">
        <v>184.595</v>
      </c>
      <c r="M64">
        <f t="shared" si="5"/>
        <v>4.563999999999993</v>
      </c>
      <c r="N64">
        <v>189.15899999999999</v>
      </c>
      <c r="O64">
        <f t="shared" si="6"/>
        <v>2.7319999999999993</v>
      </c>
      <c r="P64">
        <v>191.89099999999999</v>
      </c>
      <c r="Q64">
        <f t="shared" si="7"/>
        <v>1.7740000000000009</v>
      </c>
      <c r="R64">
        <v>193.66499999999999</v>
      </c>
    </row>
    <row r="65" spans="1:18" x14ac:dyDescent="0.3">
      <c r="A65">
        <v>16.3</v>
      </c>
      <c r="B65">
        <v>165.63300000000001</v>
      </c>
      <c r="C65">
        <f t="shared" si="0"/>
        <v>1.768999999999977</v>
      </c>
      <c r="D65">
        <v>167.40199999999999</v>
      </c>
      <c r="E65">
        <f t="shared" si="1"/>
        <v>2.724000000000018</v>
      </c>
      <c r="F65">
        <v>170.126</v>
      </c>
      <c r="G65">
        <f t="shared" si="2"/>
        <v>4.5519999999999925</v>
      </c>
      <c r="H65">
        <v>174.678</v>
      </c>
      <c r="I65">
        <f t="shared" si="3"/>
        <v>5.0579999999999927</v>
      </c>
      <c r="J65">
        <v>179.73599999999999</v>
      </c>
      <c r="K65">
        <f t="shared" si="4"/>
        <v>5.0580000000000211</v>
      </c>
      <c r="L65">
        <v>184.79400000000001</v>
      </c>
      <c r="M65">
        <f t="shared" si="5"/>
        <v>4.5519999999999925</v>
      </c>
      <c r="N65">
        <v>189.346</v>
      </c>
      <c r="O65">
        <f t="shared" si="6"/>
        <v>2.7239999999999895</v>
      </c>
      <c r="P65">
        <v>192.07</v>
      </c>
      <c r="Q65">
        <f t="shared" si="7"/>
        <v>1.7690000000000055</v>
      </c>
      <c r="R65">
        <v>193.839</v>
      </c>
    </row>
    <row r="66" spans="1:18" x14ac:dyDescent="0.3">
      <c r="A66">
        <v>16.399999999999999</v>
      </c>
      <c r="B66">
        <v>165.88200000000001</v>
      </c>
      <c r="C66">
        <f t="shared" si="0"/>
        <v>1.7649999999999864</v>
      </c>
      <c r="D66">
        <v>167.64699999999999</v>
      </c>
      <c r="E66">
        <f t="shared" si="1"/>
        <v>2.717000000000013</v>
      </c>
      <c r="F66">
        <v>170.364</v>
      </c>
      <c r="G66">
        <f t="shared" si="2"/>
        <v>4.539999999999992</v>
      </c>
      <c r="H66">
        <v>174.904</v>
      </c>
      <c r="I66">
        <f t="shared" si="3"/>
        <v>5.0440000000000111</v>
      </c>
      <c r="J66">
        <v>179.94800000000001</v>
      </c>
      <c r="K66">
        <f t="shared" si="4"/>
        <v>5.0439999999999827</v>
      </c>
      <c r="L66">
        <v>184.99199999999999</v>
      </c>
      <c r="M66">
        <f t="shared" si="5"/>
        <v>4.5400000000000205</v>
      </c>
      <c r="N66">
        <v>189.53200000000001</v>
      </c>
      <c r="O66">
        <f t="shared" si="6"/>
        <v>2.7169999999999845</v>
      </c>
      <c r="P66">
        <v>192.249</v>
      </c>
      <c r="Q66">
        <f t="shared" si="7"/>
        <v>1.7650000000000148</v>
      </c>
      <c r="R66">
        <v>194.01400000000001</v>
      </c>
    </row>
    <row r="67" spans="1:18" x14ac:dyDescent="0.3">
      <c r="A67">
        <v>16.5</v>
      </c>
      <c r="B67">
        <v>166.13200000000001</v>
      </c>
      <c r="C67">
        <f t="shared" ref="C67:C82" si="8">D67-B67</f>
        <v>1.7599999999999909</v>
      </c>
      <c r="D67">
        <v>167.892</v>
      </c>
      <c r="E67">
        <f t="shared" ref="E67:E82" si="9">F67-D67</f>
        <v>2.7090000000000032</v>
      </c>
      <c r="F67">
        <v>170.601</v>
      </c>
      <c r="G67">
        <f t="shared" ref="G67:G82" si="10">H67-F67</f>
        <v>4.5279999999999916</v>
      </c>
      <c r="H67">
        <v>175.12899999999999</v>
      </c>
      <c r="I67">
        <f t="shared" ref="I67:I82" si="11">J67-H67</f>
        <v>5.0310000000000059</v>
      </c>
      <c r="J67">
        <v>180.16</v>
      </c>
      <c r="K67">
        <f t="shared" ref="K67:K82" si="12">L67-J67</f>
        <v>5.0310000000000059</v>
      </c>
      <c r="L67">
        <v>185.191</v>
      </c>
      <c r="M67">
        <f t="shared" ref="M67:M82" si="13">N67-L67</f>
        <v>4.5279999999999916</v>
      </c>
      <c r="N67">
        <v>189.71899999999999</v>
      </c>
      <c r="O67">
        <f t="shared" ref="O67:O82" si="14">P67-N67</f>
        <v>2.7090000000000032</v>
      </c>
      <c r="P67">
        <v>192.428</v>
      </c>
      <c r="Q67">
        <f t="shared" ref="Q67:Q82" si="15">R67-P67</f>
        <v>1.7599999999999909</v>
      </c>
      <c r="R67">
        <v>194.18799999999999</v>
      </c>
    </row>
    <row r="68" spans="1:18" x14ac:dyDescent="0.3">
      <c r="A68">
        <v>16.600000000000001</v>
      </c>
      <c r="B68">
        <v>166.33199999999999</v>
      </c>
      <c r="C68">
        <f t="shared" si="8"/>
        <v>1.7560000000000002</v>
      </c>
      <c r="D68">
        <v>168.08799999999999</v>
      </c>
      <c r="E68">
        <f t="shared" si="9"/>
        <v>2.703000000000003</v>
      </c>
      <c r="F68">
        <v>170.791</v>
      </c>
      <c r="G68">
        <f t="shared" si="10"/>
        <v>4.5169999999999959</v>
      </c>
      <c r="H68">
        <v>175.30799999999999</v>
      </c>
      <c r="I68">
        <f t="shared" si="11"/>
        <v>5.0180000000000007</v>
      </c>
      <c r="J68">
        <v>180.32599999999999</v>
      </c>
      <c r="K68">
        <f t="shared" si="12"/>
        <v>5.0180000000000007</v>
      </c>
      <c r="L68">
        <v>185.34399999999999</v>
      </c>
      <c r="M68">
        <f t="shared" si="13"/>
        <v>4.5169999999999959</v>
      </c>
      <c r="N68">
        <v>189.86099999999999</v>
      </c>
      <c r="O68">
        <f t="shared" si="14"/>
        <v>2.703000000000003</v>
      </c>
      <c r="P68">
        <v>192.56399999999999</v>
      </c>
      <c r="Q68">
        <f t="shared" si="15"/>
        <v>1.7560000000000002</v>
      </c>
      <c r="R68">
        <v>194.32</v>
      </c>
    </row>
    <row r="69" spans="1:18" x14ac:dyDescent="0.3">
      <c r="A69">
        <v>16.7</v>
      </c>
      <c r="B69">
        <v>166.53299999999999</v>
      </c>
      <c r="C69">
        <f t="shared" si="8"/>
        <v>1.7510000000000048</v>
      </c>
      <c r="D69">
        <v>168.28399999999999</v>
      </c>
      <c r="E69">
        <f t="shared" si="9"/>
        <v>2.6970000000000027</v>
      </c>
      <c r="F69">
        <v>170.98099999999999</v>
      </c>
      <c r="G69">
        <f t="shared" si="10"/>
        <v>4.5049999999999955</v>
      </c>
      <c r="H69">
        <v>175.48599999999999</v>
      </c>
      <c r="I69">
        <f t="shared" si="11"/>
        <v>5.0060000000000002</v>
      </c>
      <c r="J69">
        <v>180.49199999999999</v>
      </c>
      <c r="K69">
        <f t="shared" si="12"/>
        <v>5.0060000000000002</v>
      </c>
      <c r="L69">
        <v>185.49799999999999</v>
      </c>
      <c r="M69">
        <f t="shared" si="13"/>
        <v>4.5049999999999955</v>
      </c>
      <c r="N69">
        <v>190.00299999999999</v>
      </c>
      <c r="O69">
        <f t="shared" si="14"/>
        <v>2.6970000000000027</v>
      </c>
      <c r="P69">
        <v>192.7</v>
      </c>
      <c r="Q69">
        <f t="shared" si="15"/>
        <v>1.7510000000000048</v>
      </c>
      <c r="R69">
        <v>194.45099999999999</v>
      </c>
    </row>
    <row r="70" spans="1:18" x14ac:dyDescent="0.3">
      <c r="A70">
        <v>16.8</v>
      </c>
      <c r="B70">
        <v>166.73400000000001</v>
      </c>
      <c r="C70">
        <f t="shared" si="8"/>
        <v>1.7469999999999857</v>
      </c>
      <c r="D70">
        <v>168.48099999999999</v>
      </c>
      <c r="E70">
        <f t="shared" si="9"/>
        <v>2.688999999999993</v>
      </c>
      <c r="F70">
        <v>171.17</v>
      </c>
      <c r="G70">
        <f t="shared" si="10"/>
        <v>4.4950000000000045</v>
      </c>
      <c r="H70">
        <v>175.66499999999999</v>
      </c>
      <c r="I70">
        <f t="shared" si="11"/>
        <v>4.992999999999995</v>
      </c>
      <c r="J70">
        <v>180.65799999999999</v>
      </c>
      <c r="K70">
        <f t="shared" si="12"/>
        <v>4.9930000000000234</v>
      </c>
      <c r="L70">
        <v>185.65100000000001</v>
      </c>
      <c r="M70">
        <f t="shared" si="13"/>
        <v>4.4949999999999761</v>
      </c>
      <c r="N70">
        <v>190.14599999999999</v>
      </c>
      <c r="O70">
        <f t="shared" si="14"/>
        <v>2.6890000000000214</v>
      </c>
      <c r="P70">
        <v>192.83500000000001</v>
      </c>
      <c r="Q70">
        <f t="shared" si="15"/>
        <v>1.7469999999999857</v>
      </c>
      <c r="R70">
        <v>194.58199999999999</v>
      </c>
    </row>
    <row r="71" spans="1:18" x14ac:dyDescent="0.3">
      <c r="A71">
        <v>16.899999999999999</v>
      </c>
      <c r="B71">
        <v>166.935</v>
      </c>
      <c r="C71">
        <f t="shared" si="8"/>
        <v>1.7419999999999902</v>
      </c>
      <c r="D71">
        <v>168.67699999999999</v>
      </c>
      <c r="E71">
        <f t="shared" si="9"/>
        <v>2.6830000000000211</v>
      </c>
      <c r="F71">
        <v>171.36</v>
      </c>
      <c r="G71">
        <f t="shared" si="10"/>
        <v>4.4829999999999757</v>
      </c>
      <c r="H71">
        <v>175.84299999999999</v>
      </c>
      <c r="I71">
        <f t="shared" si="11"/>
        <v>4.981000000000023</v>
      </c>
      <c r="J71">
        <v>180.82400000000001</v>
      </c>
      <c r="K71">
        <f t="shared" si="12"/>
        <v>4.9809999999999945</v>
      </c>
      <c r="L71">
        <v>185.80500000000001</v>
      </c>
      <c r="M71">
        <f t="shared" si="13"/>
        <v>4.4830000000000041</v>
      </c>
      <c r="N71">
        <v>190.28800000000001</v>
      </c>
      <c r="O71">
        <f t="shared" si="14"/>
        <v>2.6829999999999927</v>
      </c>
      <c r="P71">
        <v>192.971</v>
      </c>
      <c r="Q71">
        <f t="shared" si="15"/>
        <v>1.7419999999999902</v>
      </c>
      <c r="R71">
        <v>194.71299999999999</v>
      </c>
    </row>
    <row r="72" spans="1:18" x14ac:dyDescent="0.3">
      <c r="A72">
        <v>17</v>
      </c>
      <c r="B72">
        <v>167.136</v>
      </c>
      <c r="C72">
        <f t="shared" si="8"/>
        <v>1.7379999999999995</v>
      </c>
      <c r="D72">
        <v>168.874</v>
      </c>
      <c r="E72">
        <f t="shared" si="9"/>
        <v>2.6760000000000161</v>
      </c>
      <c r="F72">
        <v>171.55</v>
      </c>
      <c r="G72">
        <f t="shared" si="10"/>
        <v>4.47199999999998</v>
      </c>
      <c r="H72">
        <v>176.02199999999999</v>
      </c>
      <c r="I72">
        <f t="shared" si="11"/>
        <v>4.9680000000000177</v>
      </c>
      <c r="J72">
        <v>180.99</v>
      </c>
      <c r="K72">
        <f t="shared" si="12"/>
        <v>4.9679999999999893</v>
      </c>
      <c r="L72">
        <v>185.958</v>
      </c>
      <c r="M72">
        <f t="shared" si="13"/>
        <v>4.4720000000000084</v>
      </c>
      <c r="N72">
        <v>190.43</v>
      </c>
      <c r="O72">
        <f t="shared" si="14"/>
        <v>2.6759999999999877</v>
      </c>
      <c r="P72">
        <v>193.10599999999999</v>
      </c>
      <c r="Q72">
        <f t="shared" si="15"/>
        <v>1.7379999999999995</v>
      </c>
      <c r="R72">
        <v>194.84399999999999</v>
      </c>
    </row>
    <row r="73" spans="1:18" x14ac:dyDescent="0.3">
      <c r="A73">
        <v>17.100000000000001</v>
      </c>
      <c r="B73">
        <v>167.30099999999999</v>
      </c>
      <c r="C73">
        <f t="shared" si="8"/>
        <v>1.7350000000000136</v>
      </c>
      <c r="D73">
        <v>169.036</v>
      </c>
      <c r="E73">
        <f t="shared" si="9"/>
        <v>2.671999999999997</v>
      </c>
      <c r="F73">
        <v>171.708</v>
      </c>
      <c r="G73">
        <f t="shared" si="10"/>
        <v>4.4639999999999986</v>
      </c>
      <c r="H73">
        <v>176.172</v>
      </c>
      <c r="I73">
        <f t="shared" si="11"/>
        <v>4.960000000000008</v>
      </c>
      <c r="J73">
        <v>181.13200000000001</v>
      </c>
      <c r="K73">
        <f t="shared" si="12"/>
        <v>4.960000000000008</v>
      </c>
      <c r="L73">
        <v>186.09200000000001</v>
      </c>
      <c r="M73">
        <f t="shared" si="13"/>
        <v>4.4639999999999986</v>
      </c>
      <c r="N73">
        <v>190.55600000000001</v>
      </c>
      <c r="O73">
        <f t="shared" si="14"/>
        <v>2.671999999999997</v>
      </c>
      <c r="P73">
        <v>193.22800000000001</v>
      </c>
      <c r="Q73">
        <f t="shared" si="15"/>
        <v>1.7349999999999852</v>
      </c>
      <c r="R73">
        <v>194.96299999999999</v>
      </c>
    </row>
    <row r="74" spans="1:18" x14ac:dyDescent="0.3">
      <c r="A74">
        <v>17.2</v>
      </c>
      <c r="B74">
        <v>167.46600000000001</v>
      </c>
      <c r="C74">
        <f t="shared" si="8"/>
        <v>1.7319999999999993</v>
      </c>
      <c r="D74">
        <v>169.19800000000001</v>
      </c>
      <c r="E74">
        <f t="shared" si="9"/>
        <v>2.6670000000000016</v>
      </c>
      <c r="F74">
        <v>171.86500000000001</v>
      </c>
      <c r="G74">
        <f t="shared" si="10"/>
        <v>4.4569999999999936</v>
      </c>
      <c r="H74">
        <v>176.322</v>
      </c>
      <c r="I74">
        <f t="shared" si="11"/>
        <v>4.9519999999999982</v>
      </c>
      <c r="J74">
        <v>181.274</v>
      </c>
      <c r="K74">
        <f t="shared" si="12"/>
        <v>4.9519999999999982</v>
      </c>
      <c r="L74">
        <v>186.226</v>
      </c>
      <c r="M74">
        <f t="shared" si="13"/>
        <v>4.4569999999999936</v>
      </c>
      <c r="N74">
        <v>190.68299999999999</v>
      </c>
      <c r="O74">
        <f t="shared" si="14"/>
        <v>2.6670000000000016</v>
      </c>
      <c r="P74">
        <v>193.35</v>
      </c>
      <c r="Q74">
        <f t="shared" si="15"/>
        <v>1.7319999999999993</v>
      </c>
      <c r="R74">
        <v>195.08199999999999</v>
      </c>
    </row>
    <row r="75" spans="1:18" x14ac:dyDescent="0.3">
      <c r="A75">
        <v>17.3</v>
      </c>
      <c r="B75">
        <v>167.631</v>
      </c>
      <c r="C75">
        <f t="shared" si="8"/>
        <v>1.7299999999999898</v>
      </c>
      <c r="D75">
        <v>169.36099999999999</v>
      </c>
      <c r="E75">
        <f t="shared" si="9"/>
        <v>2.6620000000000061</v>
      </c>
      <c r="F75">
        <v>172.023</v>
      </c>
      <c r="G75">
        <f t="shared" si="10"/>
        <v>4.4500000000000171</v>
      </c>
      <c r="H75">
        <v>176.47300000000001</v>
      </c>
      <c r="I75">
        <f t="shared" si="11"/>
        <v>4.9429999999999836</v>
      </c>
      <c r="J75">
        <v>181.416</v>
      </c>
      <c r="K75">
        <f t="shared" si="12"/>
        <v>4.9430000000000121</v>
      </c>
      <c r="L75">
        <v>186.35900000000001</v>
      </c>
      <c r="M75">
        <f t="shared" si="13"/>
        <v>4.4499999999999886</v>
      </c>
      <c r="N75">
        <v>190.809</v>
      </c>
      <c r="O75">
        <f t="shared" si="14"/>
        <v>2.6620000000000061</v>
      </c>
      <c r="P75">
        <v>193.471</v>
      </c>
      <c r="Q75">
        <f t="shared" si="15"/>
        <v>1.7299999999999898</v>
      </c>
      <c r="R75">
        <v>195.20099999999999</v>
      </c>
    </row>
    <row r="76" spans="1:18" x14ac:dyDescent="0.3">
      <c r="A76">
        <v>17.399999999999999</v>
      </c>
      <c r="B76">
        <v>167.797</v>
      </c>
      <c r="C76">
        <f t="shared" si="8"/>
        <v>1.7259999999999991</v>
      </c>
      <c r="D76">
        <v>169.523</v>
      </c>
      <c r="E76">
        <f t="shared" si="9"/>
        <v>2.6580000000000155</v>
      </c>
      <c r="F76">
        <v>172.18100000000001</v>
      </c>
      <c r="G76">
        <f t="shared" si="10"/>
        <v>4.4419999999999789</v>
      </c>
      <c r="H76">
        <v>176.62299999999999</v>
      </c>
      <c r="I76">
        <f t="shared" si="11"/>
        <v>4.9350000000000023</v>
      </c>
      <c r="J76">
        <v>181.55799999999999</v>
      </c>
      <c r="K76">
        <f t="shared" si="12"/>
        <v>4.9350000000000023</v>
      </c>
      <c r="L76">
        <v>186.49299999999999</v>
      </c>
      <c r="M76">
        <f t="shared" si="13"/>
        <v>4.4420000000000073</v>
      </c>
      <c r="N76">
        <v>190.935</v>
      </c>
      <c r="O76">
        <f t="shared" si="14"/>
        <v>2.657999999999987</v>
      </c>
      <c r="P76">
        <v>193.59299999999999</v>
      </c>
      <c r="Q76">
        <f t="shared" si="15"/>
        <v>1.7259999999999991</v>
      </c>
      <c r="R76">
        <v>195.31899999999999</v>
      </c>
    </row>
    <row r="77" spans="1:18" x14ac:dyDescent="0.3">
      <c r="A77">
        <v>17.5</v>
      </c>
      <c r="B77">
        <v>167.96199999999999</v>
      </c>
      <c r="C77">
        <f t="shared" si="8"/>
        <v>1.7230000000000132</v>
      </c>
      <c r="D77">
        <v>169.685</v>
      </c>
      <c r="E77">
        <f t="shared" si="9"/>
        <v>2.6539999999999964</v>
      </c>
      <c r="F77">
        <v>172.339</v>
      </c>
      <c r="G77">
        <f t="shared" si="10"/>
        <v>4.4339999999999975</v>
      </c>
      <c r="H77">
        <v>176.773</v>
      </c>
      <c r="I77">
        <f t="shared" si="11"/>
        <v>4.9269999999999925</v>
      </c>
      <c r="J77">
        <v>181.7</v>
      </c>
      <c r="K77">
        <f t="shared" si="12"/>
        <v>4.9270000000000209</v>
      </c>
      <c r="L77">
        <v>186.62700000000001</v>
      </c>
      <c r="M77">
        <f t="shared" si="13"/>
        <v>4.4339999999999975</v>
      </c>
      <c r="N77">
        <v>191.06100000000001</v>
      </c>
      <c r="O77">
        <f t="shared" si="14"/>
        <v>2.6539999999999964</v>
      </c>
      <c r="P77">
        <v>193.715</v>
      </c>
      <c r="Q77">
        <f t="shared" si="15"/>
        <v>1.7229999999999848</v>
      </c>
      <c r="R77">
        <v>195.43799999999999</v>
      </c>
    </row>
    <row r="78" spans="1:18" x14ac:dyDescent="0.3">
      <c r="A78">
        <v>17.600000000000001</v>
      </c>
      <c r="B78">
        <v>168.13800000000001</v>
      </c>
      <c r="C78">
        <f t="shared" si="8"/>
        <v>1.7199999999999989</v>
      </c>
      <c r="D78">
        <v>169.858</v>
      </c>
      <c r="E78">
        <f t="shared" si="9"/>
        <v>2.6479999999999961</v>
      </c>
      <c r="F78">
        <v>172.506</v>
      </c>
      <c r="G78">
        <f t="shared" si="10"/>
        <v>4.4240000000000066</v>
      </c>
      <c r="H78">
        <v>176.93</v>
      </c>
      <c r="I78">
        <f t="shared" si="11"/>
        <v>4.9159999999999968</v>
      </c>
      <c r="J78">
        <v>181.846</v>
      </c>
      <c r="K78">
        <f t="shared" si="12"/>
        <v>4.9159999999999968</v>
      </c>
      <c r="L78">
        <v>186.762</v>
      </c>
      <c r="M78">
        <f t="shared" si="13"/>
        <v>4.4240000000000066</v>
      </c>
      <c r="N78">
        <v>191.18600000000001</v>
      </c>
      <c r="O78">
        <f t="shared" si="14"/>
        <v>2.6479999999999961</v>
      </c>
      <c r="P78">
        <v>193.834</v>
      </c>
      <c r="Q78">
        <f t="shared" si="15"/>
        <v>1.7199999999999989</v>
      </c>
      <c r="R78">
        <v>195.554</v>
      </c>
    </row>
    <row r="79" spans="1:18" x14ac:dyDescent="0.3">
      <c r="A79">
        <v>17.7</v>
      </c>
      <c r="B79">
        <v>168.31399999999999</v>
      </c>
      <c r="C79">
        <f t="shared" si="8"/>
        <v>1.7160000000000082</v>
      </c>
      <c r="D79">
        <v>170.03</v>
      </c>
      <c r="E79">
        <f t="shared" si="9"/>
        <v>2.6419999999999959</v>
      </c>
      <c r="F79">
        <v>172.672</v>
      </c>
      <c r="G79">
        <f t="shared" si="10"/>
        <v>4.414999999999992</v>
      </c>
      <c r="H79">
        <v>177.08699999999999</v>
      </c>
      <c r="I79">
        <f t="shared" si="11"/>
        <v>4.9050000000000011</v>
      </c>
      <c r="J79">
        <v>181.99199999999999</v>
      </c>
      <c r="K79">
        <f t="shared" si="12"/>
        <v>4.9050000000000011</v>
      </c>
      <c r="L79">
        <v>186.89699999999999</v>
      </c>
      <c r="M79">
        <f t="shared" si="13"/>
        <v>4.4150000000000205</v>
      </c>
      <c r="N79">
        <v>191.31200000000001</v>
      </c>
      <c r="O79">
        <f t="shared" si="14"/>
        <v>2.6419999999999959</v>
      </c>
      <c r="P79">
        <v>193.95400000000001</v>
      </c>
      <c r="Q79">
        <f t="shared" si="15"/>
        <v>1.7159999999999798</v>
      </c>
      <c r="R79">
        <v>195.67</v>
      </c>
    </row>
    <row r="80" spans="1:18" x14ac:dyDescent="0.3">
      <c r="A80">
        <v>17.8</v>
      </c>
      <c r="B80">
        <v>168.49</v>
      </c>
      <c r="C80">
        <f t="shared" si="8"/>
        <v>1.7119999999999891</v>
      </c>
      <c r="D80">
        <v>170.202</v>
      </c>
      <c r="E80">
        <f t="shared" si="9"/>
        <v>2.6370000000000005</v>
      </c>
      <c r="F80">
        <v>172.839</v>
      </c>
      <c r="G80">
        <f t="shared" si="10"/>
        <v>4.4050000000000011</v>
      </c>
      <c r="H80">
        <v>177.244</v>
      </c>
      <c r="I80">
        <f t="shared" si="11"/>
        <v>4.8940000000000055</v>
      </c>
      <c r="J80">
        <v>182.13800000000001</v>
      </c>
      <c r="K80">
        <f t="shared" si="12"/>
        <v>4.8940000000000055</v>
      </c>
      <c r="L80">
        <v>187.03200000000001</v>
      </c>
      <c r="M80">
        <f t="shared" si="13"/>
        <v>4.4050000000000011</v>
      </c>
      <c r="N80">
        <v>191.43700000000001</v>
      </c>
      <c r="O80">
        <f t="shared" si="14"/>
        <v>2.6370000000000005</v>
      </c>
      <c r="P80">
        <v>194.07400000000001</v>
      </c>
      <c r="Q80">
        <f t="shared" si="15"/>
        <v>1.7119999999999891</v>
      </c>
      <c r="R80">
        <v>195.786</v>
      </c>
    </row>
    <row r="81" spans="1:18" x14ac:dyDescent="0.3">
      <c r="A81">
        <v>17.899999999999999</v>
      </c>
      <c r="B81">
        <v>168.666</v>
      </c>
      <c r="C81">
        <f t="shared" si="8"/>
        <v>1.7090000000000032</v>
      </c>
      <c r="D81">
        <v>170.375</v>
      </c>
      <c r="E81">
        <f t="shared" si="9"/>
        <v>2.6299999999999955</v>
      </c>
      <c r="F81">
        <v>173.005</v>
      </c>
      <c r="G81">
        <f t="shared" si="10"/>
        <v>4.3950000000000102</v>
      </c>
      <c r="H81">
        <v>177.4</v>
      </c>
      <c r="I81">
        <f t="shared" si="11"/>
        <v>4.8839999999999861</v>
      </c>
      <c r="J81">
        <v>182.28399999999999</v>
      </c>
      <c r="K81">
        <f t="shared" si="12"/>
        <v>4.8840000000000146</v>
      </c>
      <c r="L81">
        <v>187.16800000000001</v>
      </c>
      <c r="M81">
        <f t="shared" si="13"/>
        <v>4.3949999999999818</v>
      </c>
      <c r="N81">
        <v>191.56299999999999</v>
      </c>
      <c r="O81">
        <f t="shared" si="14"/>
        <v>2.6300000000000239</v>
      </c>
      <c r="P81">
        <v>194.19300000000001</v>
      </c>
      <c r="Q81">
        <f t="shared" si="15"/>
        <v>1.7089999999999748</v>
      </c>
      <c r="R81">
        <v>195.90199999999999</v>
      </c>
    </row>
    <row r="82" spans="1:18" x14ac:dyDescent="0.3">
      <c r="A82">
        <v>18</v>
      </c>
      <c r="B82">
        <v>168.84299999999999</v>
      </c>
      <c r="C82">
        <f t="shared" si="8"/>
        <v>1.7040000000000077</v>
      </c>
      <c r="D82">
        <v>170.547</v>
      </c>
      <c r="E82">
        <f t="shared" si="9"/>
        <v>2.625</v>
      </c>
      <c r="F82">
        <v>173.172</v>
      </c>
      <c r="G82">
        <f t="shared" si="10"/>
        <v>4.3849999999999909</v>
      </c>
      <c r="H82">
        <v>177.55699999999999</v>
      </c>
      <c r="I82">
        <f t="shared" si="11"/>
        <v>4.8730000000000189</v>
      </c>
      <c r="J82">
        <v>182.43</v>
      </c>
      <c r="K82">
        <f t="shared" si="12"/>
        <v>4.8729999999999905</v>
      </c>
      <c r="L82">
        <v>187.303</v>
      </c>
      <c r="M82">
        <f t="shared" si="13"/>
        <v>4.3849999999999909</v>
      </c>
      <c r="N82">
        <v>191.68799999999999</v>
      </c>
      <c r="O82">
        <f t="shared" si="14"/>
        <v>2.625</v>
      </c>
      <c r="P82">
        <v>194.31299999999999</v>
      </c>
      <c r="Q82">
        <f t="shared" si="15"/>
        <v>1.7040000000000077</v>
      </c>
      <c r="R82">
        <v>196.017</v>
      </c>
    </row>
    <row r="85" spans="1:18" x14ac:dyDescent="0.3">
      <c r="A85">
        <f>6.7*81</f>
        <v>542.70000000000005</v>
      </c>
    </row>
    <row r="86" spans="1:18" x14ac:dyDescent="0.3">
      <c r="A86">
        <f>A85/8</f>
        <v>67.837500000000006</v>
      </c>
      <c r="B86">
        <v>166.53299999999999</v>
      </c>
    </row>
  </sheetData>
  <sheetProtection algorithmName="SHA-512" hashValue="EMmGv8nf2O/XDEcltbD692j1sTbsSTFGxPw9WGTEw/i/xdvM9Hu6QSiplRABF6e8pyfTaKVM1+F4/ph6qVGVhw==" saltValue="NchFP67rrYnuj8xCS4flCQ==" spinCount="100000" sheet="1" scenarios="1" selectLockedCells="1" selectUnlockedCell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00377-CAD4-BD4A-93C0-BFE518070C1F}">
  <sheetPr codeName="Blad4"/>
  <dimension ref="A1:R82"/>
  <sheetViews>
    <sheetView topLeftCell="A2" zoomScaleNormal="294" workbookViewId="0">
      <selection activeCell="J18" sqref="J18:O18"/>
    </sheetView>
  </sheetViews>
  <sheetFormatPr defaultColWidth="11" defaultRowHeight="15.6" x14ac:dyDescent="0.3"/>
  <sheetData>
    <row r="1" spans="1:18" x14ac:dyDescent="0.3">
      <c r="A1" t="s">
        <v>31</v>
      </c>
      <c r="B1" t="s">
        <v>32</v>
      </c>
      <c r="D1" t="s">
        <v>33</v>
      </c>
      <c r="F1" t="s">
        <v>34</v>
      </c>
      <c r="H1" t="s">
        <v>35</v>
      </c>
      <c r="J1" t="s">
        <v>36</v>
      </c>
      <c r="L1" t="s">
        <v>37</v>
      </c>
      <c r="N1" t="s">
        <v>38</v>
      </c>
      <c r="P1" t="s">
        <v>39</v>
      </c>
      <c r="R1" t="s">
        <v>40</v>
      </c>
    </row>
    <row r="2" spans="1:18" x14ac:dyDescent="0.3">
      <c r="A2">
        <v>10</v>
      </c>
      <c r="B2">
        <v>131.31800000000001</v>
      </c>
      <c r="C2">
        <f>D2-B2</f>
        <v>1.5229999999999961</v>
      </c>
      <c r="D2">
        <v>132.84100000000001</v>
      </c>
      <c r="E2">
        <f>F2-D2</f>
        <v>2.3460000000000036</v>
      </c>
      <c r="F2">
        <v>135.18700000000001</v>
      </c>
      <c r="G2">
        <f>H2-F2</f>
        <v>3.9189999999999827</v>
      </c>
      <c r="H2">
        <v>139.10599999999999</v>
      </c>
      <c r="I2">
        <f>J2-H2</f>
        <v>4.3540000000000134</v>
      </c>
      <c r="J2">
        <v>143.46</v>
      </c>
      <c r="K2">
        <f>L2-J2</f>
        <v>4.353999999999985</v>
      </c>
      <c r="L2">
        <v>147.81399999999999</v>
      </c>
      <c r="M2">
        <f>N2-L2</f>
        <v>3.9190000000000111</v>
      </c>
      <c r="N2">
        <v>151.733</v>
      </c>
      <c r="O2">
        <f>P2-N2</f>
        <v>2.3460000000000036</v>
      </c>
      <c r="P2">
        <v>154.07900000000001</v>
      </c>
      <c r="Q2">
        <f>R2-P2</f>
        <v>1.5229999999999961</v>
      </c>
      <c r="R2">
        <v>155.602</v>
      </c>
    </row>
    <row r="3" spans="1:18" x14ac:dyDescent="0.3">
      <c r="A3">
        <v>10.1</v>
      </c>
      <c r="B3">
        <v>131.893</v>
      </c>
      <c r="C3">
        <f t="shared" ref="C3:C66" si="0">D3-B3</f>
        <v>1.5300000000000011</v>
      </c>
      <c r="D3">
        <v>133.423</v>
      </c>
      <c r="E3">
        <f t="shared" ref="E3:E66" si="1">F3-D3</f>
        <v>2.3549999999999898</v>
      </c>
      <c r="F3">
        <v>135.77799999999999</v>
      </c>
      <c r="G3">
        <f t="shared" ref="G3:G66" si="2">H3-F3</f>
        <v>3.9370000000000118</v>
      </c>
      <c r="H3">
        <v>139.715</v>
      </c>
      <c r="I3">
        <f t="shared" ref="I3:I66" si="3">J3-H3</f>
        <v>4.3729999999999905</v>
      </c>
      <c r="J3">
        <v>144.08799999999999</v>
      </c>
      <c r="K3">
        <f t="shared" ref="K3:K66" si="4">L3-J3</f>
        <v>4.3730000000000189</v>
      </c>
      <c r="L3">
        <v>148.46100000000001</v>
      </c>
      <c r="M3">
        <f t="shared" ref="M3:M66" si="5">N3-L3</f>
        <v>3.9369999999999834</v>
      </c>
      <c r="N3">
        <v>152.398</v>
      </c>
      <c r="O3">
        <f t="shared" ref="O3:O66" si="6">P3-N3</f>
        <v>2.3549999999999898</v>
      </c>
      <c r="P3">
        <v>154.75299999999999</v>
      </c>
      <c r="Q3">
        <f t="shared" ref="Q3:Q66" si="7">R3-P3</f>
        <v>1.5300000000000011</v>
      </c>
      <c r="R3">
        <v>156.28299999999999</v>
      </c>
    </row>
    <row r="4" spans="1:18" x14ac:dyDescent="0.3">
      <c r="A4">
        <v>10.199999999999999</v>
      </c>
      <c r="B4">
        <v>132.46799999999999</v>
      </c>
      <c r="C4">
        <f t="shared" si="0"/>
        <v>1.5360000000000014</v>
      </c>
      <c r="D4">
        <v>134.00399999999999</v>
      </c>
      <c r="E4">
        <f t="shared" si="1"/>
        <v>2.3660000000000139</v>
      </c>
      <c r="F4">
        <v>136.37</v>
      </c>
      <c r="G4">
        <f t="shared" si="2"/>
        <v>3.9540000000000077</v>
      </c>
      <c r="H4">
        <v>140.32400000000001</v>
      </c>
      <c r="I4">
        <f t="shared" si="3"/>
        <v>4.3919999999999959</v>
      </c>
      <c r="J4">
        <v>144.71600000000001</v>
      </c>
      <c r="K4">
        <f t="shared" si="4"/>
        <v>4.3919999999999959</v>
      </c>
      <c r="L4">
        <v>149.108</v>
      </c>
      <c r="M4">
        <f t="shared" si="5"/>
        <v>3.9540000000000077</v>
      </c>
      <c r="N4">
        <v>153.06200000000001</v>
      </c>
      <c r="O4">
        <f t="shared" si="6"/>
        <v>2.3659999999999854</v>
      </c>
      <c r="P4">
        <v>155.428</v>
      </c>
      <c r="Q4">
        <f t="shared" si="7"/>
        <v>1.5360000000000014</v>
      </c>
      <c r="R4">
        <v>156.964</v>
      </c>
    </row>
    <row r="5" spans="1:18" x14ac:dyDescent="0.3">
      <c r="A5">
        <v>10.3</v>
      </c>
      <c r="B5">
        <v>133.04300000000001</v>
      </c>
      <c r="C5">
        <f t="shared" si="0"/>
        <v>1.5430000000000064</v>
      </c>
      <c r="D5">
        <v>134.58600000000001</v>
      </c>
      <c r="E5">
        <f t="shared" si="1"/>
        <v>2.3759999999999764</v>
      </c>
      <c r="F5">
        <v>136.96199999999999</v>
      </c>
      <c r="G5">
        <f t="shared" si="2"/>
        <v>3.9710000000000036</v>
      </c>
      <c r="H5">
        <v>140.93299999999999</v>
      </c>
      <c r="I5">
        <f t="shared" si="3"/>
        <v>4.4110000000000014</v>
      </c>
      <c r="J5">
        <v>145.34399999999999</v>
      </c>
      <c r="K5">
        <f t="shared" si="4"/>
        <v>4.4110000000000014</v>
      </c>
      <c r="L5">
        <v>149.755</v>
      </c>
      <c r="M5">
        <f t="shared" si="5"/>
        <v>3.9710000000000036</v>
      </c>
      <c r="N5">
        <v>153.726</v>
      </c>
      <c r="O5">
        <f t="shared" si="6"/>
        <v>2.3760000000000048</v>
      </c>
      <c r="P5">
        <v>156.102</v>
      </c>
      <c r="Q5">
        <f t="shared" si="7"/>
        <v>1.5430000000000064</v>
      </c>
      <c r="R5">
        <v>157.64500000000001</v>
      </c>
    </row>
    <row r="6" spans="1:18" x14ac:dyDescent="0.3">
      <c r="A6">
        <v>10.4</v>
      </c>
      <c r="B6">
        <v>133.61799999999999</v>
      </c>
      <c r="C6">
        <f t="shared" si="0"/>
        <v>1.5490000000000066</v>
      </c>
      <c r="D6">
        <v>135.167</v>
      </c>
      <c r="E6">
        <f t="shared" si="1"/>
        <v>2.3870000000000005</v>
      </c>
      <c r="F6">
        <v>137.554</v>
      </c>
      <c r="G6">
        <f t="shared" si="2"/>
        <v>3.9869999999999948</v>
      </c>
      <c r="H6">
        <v>141.541</v>
      </c>
      <c r="I6">
        <f t="shared" si="3"/>
        <v>4.4310000000000116</v>
      </c>
      <c r="J6">
        <v>145.97200000000001</v>
      </c>
      <c r="K6">
        <f t="shared" si="4"/>
        <v>4.4309999999999832</v>
      </c>
      <c r="L6">
        <v>150.40299999999999</v>
      </c>
      <c r="M6">
        <f t="shared" si="5"/>
        <v>3.9869999999999948</v>
      </c>
      <c r="N6">
        <v>154.38999999999999</v>
      </c>
      <c r="O6">
        <f t="shared" si="6"/>
        <v>2.3870000000000005</v>
      </c>
      <c r="P6">
        <v>156.77699999999999</v>
      </c>
      <c r="Q6">
        <f t="shared" si="7"/>
        <v>1.5490000000000066</v>
      </c>
      <c r="R6">
        <v>158.32599999999999</v>
      </c>
    </row>
    <row r="7" spans="1:18" x14ac:dyDescent="0.3">
      <c r="A7">
        <v>10.5</v>
      </c>
      <c r="B7">
        <v>134.19200000000001</v>
      </c>
      <c r="C7">
        <f t="shared" si="0"/>
        <v>1.5569999999999879</v>
      </c>
      <c r="D7">
        <v>135.749</v>
      </c>
      <c r="E7">
        <f t="shared" si="1"/>
        <v>2.3969999999999914</v>
      </c>
      <c r="F7">
        <v>138.14599999999999</v>
      </c>
      <c r="G7">
        <f t="shared" si="2"/>
        <v>4.0040000000000191</v>
      </c>
      <c r="H7">
        <v>142.15</v>
      </c>
      <c r="I7">
        <f t="shared" si="3"/>
        <v>4.4499999999999886</v>
      </c>
      <c r="J7">
        <v>146.6</v>
      </c>
      <c r="K7">
        <f t="shared" si="4"/>
        <v>4.4500000000000171</v>
      </c>
      <c r="L7">
        <v>151.05000000000001</v>
      </c>
      <c r="M7">
        <f t="shared" si="5"/>
        <v>4.0039999999999907</v>
      </c>
      <c r="N7">
        <v>155.054</v>
      </c>
      <c r="O7">
        <f t="shared" si="6"/>
        <v>2.3969999999999914</v>
      </c>
      <c r="P7">
        <v>157.45099999999999</v>
      </c>
      <c r="Q7">
        <f t="shared" si="7"/>
        <v>1.5570000000000164</v>
      </c>
      <c r="R7">
        <v>159.00800000000001</v>
      </c>
    </row>
    <row r="8" spans="1:18" x14ac:dyDescent="0.3">
      <c r="A8">
        <v>10.6</v>
      </c>
      <c r="B8">
        <v>134.773</v>
      </c>
      <c r="C8">
        <f t="shared" si="0"/>
        <v>1.5620000000000118</v>
      </c>
      <c r="D8">
        <v>136.33500000000001</v>
      </c>
      <c r="E8">
        <f t="shared" si="1"/>
        <v>2.4060000000000059</v>
      </c>
      <c r="F8">
        <v>138.74100000000001</v>
      </c>
      <c r="G8">
        <f t="shared" si="2"/>
        <v>4.0199999999999818</v>
      </c>
      <c r="H8">
        <v>142.761</v>
      </c>
      <c r="I8">
        <f t="shared" si="3"/>
        <v>4.467000000000013</v>
      </c>
      <c r="J8">
        <v>147.22800000000001</v>
      </c>
      <c r="K8">
        <f t="shared" si="4"/>
        <v>4.4669999999999845</v>
      </c>
      <c r="L8">
        <v>151.69499999999999</v>
      </c>
      <c r="M8">
        <f t="shared" si="5"/>
        <v>4.0200000000000102</v>
      </c>
      <c r="N8">
        <v>155.715</v>
      </c>
      <c r="O8">
        <f t="shared" si="6"/>
        <v>2.4060000000000059</v>
      </c>
      <c r="P8">
        <v>158.12100000000001</v>
      </c>
      <c r="Q8">
        <f t="shared" si="7"/>
        <v>1.5619999999999834</v>
      </c>
      <c r="R8">
        <v>159.68299999999999</v>
      </c>
    </row>
    <row r="9" spans="1:18" x14ac:dyDescent="0.3">
      <c r="A9">
        <v>10.7</v>
      </c>
      <c r="B9">
        <v>135.35300000000001</v>
      </c>
      <c r="C9">
        <f t="shared" si="0"/>
        <v>1.5689999999999884</v>
      </c>
      <c r="D9">
        <v>136.922</v>
      </c>
      <c r="E9">
        <f t="shared" si="1"/>
        <v>2.414999999999992</v>
      </c>
      <c r="F9">
        <v>139.33699999999999</v>
      </c>
      <c r="G9">
        <f t="shared" si="2"/>
        <v>4.035000000000025</v>
      </c>
      <c r="H9">
        <v>143.37200000000001</v>
      </c>
      <c r="I9">
        <f t="shared" si="3"/>
        <v>4.4839999999999804</v>
      </c>
      <c r="J9">
        <v>147.85599999999999</v>
      </c>
      <c r="K9">
        <f t="shared" si="4"/>
        <v>4.4840000000000089</v>
      </c>
      <c r="L9">
        <v>152.34</v>
      </c>
      <c r="M9">
        <f t="shared" si="5"/>
        <v>4.0349999999999966</v>
      </c>
      <c r="N9">
        <v>156.375</v>
      </c>
      <c r="O9">
        <f t="shared" si="6"/>
        <v>2.414999999999992</v>
      </c>
      <c r="P9">
        <v>158.79</v>
      </c>
      <c r="Q9">
        <f t="shared" si="7"/>
        <v>1.5690000000000168</v>
      </c>
      <c r="R9">
        <v>160.35900000000001</v>
      </c>
    </row>
    <row r="10" spans="1:18" x14ac:dyDescent="0.3">
      <c r="A10">
        <v>10.8</v>
      </c>
      <c r="B10">
        <v>135.934</v>
      </c>
      <c r="C10">
        <f t="shared" si="0"/>
        <v>1.5740000000000123</v>
      </c>
      <c r="D10">
        <v>137.50800000000001</v>
      </c>
      <c r="E10">
        <f t="shared" si="1"/>
        <v>2.4239999999999782</v>
      </c>
      <c r="F10">
        <v>139.93199999999999</v>
      </c>
      <c r="G10">
        <f t="shared" si="2"/>
        <v>4.0510000000000161</v>
      </c>
      <c r="H10">
        <v>143.983</v>
      </c>
      <c r="I10">
        <f t="shared" si="3"/>
        <v>4.5010000000000048</v>
      </c>
      <c r="J10">
        <v>148.48400000000001</v>
      </c>
      <c r="K10">
        <f t="shared" si="4"/>
        <v>4.5010000000000048</v>
      </c>
      <c r="L10">
        <v>152.98500000000001</v>
      </c>
      <c r="M10">
        <f t="shared" si="5"/>
        <v>4.0509999999999877</v>
      </c>
      <c r="N10">
        <v>157.036</v>
      </c>
      <c r="O10">
        <f t="shared" si="6"/>
        <v>2.4240000000000066</v>
      </c>
      <c r="P10">
        <v>159.46</v>
      </c>
      <c r="Q10">
        <f t="shared" si="7"/>
        <v>1.5739999999999839</v>
      </c>
      <c r="R10">
        <v>161.03399999999999</v>
      </c>
    </row>
    <row r="11" spans="1:18" x14ac:dyDescent="0.3">
      <c r="A11">
        <v>10.9</v>
      </c>
      <c r="B11">
        <v>136.51400000000001</v>
      </c>
      <c r="C11">
        <f t="shared" si="0"/>
        <v>1.5809999999999889</v>
      </c>
      <c r="D11">
        <v>138.095</v>
      </c>
      <c r="E11">
        <f t="shared" si="1"/>
        <v>2.4329999999999927</v>
      </c>
      <c r="F11">
        <v>140.52799999999999</v>
      </c>
      <c r="G11">
        <f t="shared" si="2"/>
        <v>4.0660000000000025</v>
      </c>
      <c r="H11">
        <v>144.59399999999999</v>
      </c>
      <c r="I11">
        <f t="shared" si="3"/>
        <v>4.5180000000000007</v>
      </c>
      <c r="J11">
        <v>149.11199999999999</v>
      </c>
      <c r="K11">
        <f t="shared" si="4"/>
        <v>4.5180000000000007</v>
      </c>
      <c r="L11">
        <v>153.63</v>
      </c>
      <c r="M11">
        <f t="shared" si="5"/>
        <v>4.0660000000000025</v>
      </c>
      <c r="N11">
        <v>157.696</v>
      </c>
      <c r="O11">
        <f t="shared" si="6"/>
        <v>2.4329999999999927</v>
      </c>
      <c r="P11">
        <v>160.12899999999999</v>
      </c>
      <c r="Q11">
        <f t="shared" si="7"/>
        <v>1.5810000000000173</v>
      </c>
      <c r="R11">
        <v>161.71</v>
      </c>
    </row>
    <row r="12" spans="1:18" x14ac:dyDescent="0.3">
      <c r="A12">
        <v>11</v>
      </c>
      <c r="B12">
        <v>137.095</v>
      </c>
      <c r="C12">
        <f t="shared" si="0"/>
        <v>1.5860000000000127</v>
      </c>
      <c r="D12">
        <v>138.68100000000001</v>
      </c>
      <c r="E12">
        <f t="shared" si="1"/>
        <v>2.4429999999999836</v>
      </c>
      <c r="F12">
        <v>141.124</v>
      </c>
      <c r="G12">
        <f t="shared" si="2"/>
        <v>4.0810000000000173</v>
      </c>
      <c r="H12">
        <v>145.20500000000001</v>
      </c>
      <c r="I12">
        <f t="shared" si="3"/>
        <v>4.5349999999999966</v>
      </c>
      <c r="J12">
        <v>149.74</v>
      </c>
      <c r="K12">
        <f t="shared" si="4"/>
        <v>4.5349999999999966</v>
      </c>
      <c r="L12">
        <v>154.27500000000001</v>
      </c>
      <c r="M12">
        <f t="shared" si="5"/>
        <v>4.0809999999999889</v>
      </c>
      <c r="N12">
        <v>158.35599999999999</v>
      </c>
      <c r="O12">
        <f t="shared" si="6"/>
        <v>2.4430000000000121</v>
      </c>
      <c r="P12">
        <v>160.79900000000001</v>
      </c>
      <c r="Q12">
        <f t="shared" si="7"/>
        <v>1.5859999999999843</v>
      </c>
      <c r="R12">
        <v>162.38499999999999</v>
      </c>
    </row>
    <row r="13" spans="1:18" x14ac:dyDescent="0.3">
      <c r="A13">
        <v>11.1</v>
      </c>
      <c r="B13">
        <v>137.672</v>
      </c>
      <c r="C13">
        <f t="shared" si="0"/>
        <v>1.5910000000000082</v>
      </c>
      <c r="D13">
        <v>139.26300000000001</v>
      </c>
      <c r="E13">
        <f t="shared" si="1"/>
        <v>2.4489999999999839</v>
      </c>
      <c r="F13">
        <v>141.71199999999999</v>
      </c>
      <c r="G13">
        <f t="shared" si="2"/>
        <v>4.0930000000000177</v>
      </c>
      <c r="H13">
        <v>145.80500000000001</v>
      </c>
      <c r="I13">
        <f t="shared" si="3"/>
        <v>4.546999999999997</v>
      </c>
      <c r="J13">
        <v>150.352</v>
      </c>
      <c r="K13">
        <f t="shared" si="4"/>
        <v>4.546999999999997</v>
      </c>
      <c r="L13">
        <v>154.899</v>
      </c>
      <c r="M13">
        <f t="shared" si="5"/>
        <v>4.0929999999999893</v>
      </c>
      <c r="N13">
        <v>158.99199999999999</v>
      </c>
      <c r="O13">
        <f t="shared" si="6"/>
        <v>2.4490000000000123</v>
      </c>
      <c r="P13">
        <v>161.441</v>
      </c>
      <c r="Q13">
        <f t="shared" si="7"/>
        <v>1.5910000000000082</v>
      </c>
      <c r="R13">
        <v>163.03200000000001</v>
      </c>
    </row>
    <row r="14" spans="1:18" x14ac:dyDescent="0.3">
      <c r="A14">
        <v>11.2</v>
      </c>
      <c r="B14">
        <v>138.25</v>
      </c>
      <c r="C14">
        <f t="shared" si="0"/>
        <v>1.5949999999999989</v>
      </c>
      <c r="D14">
        <v>139.845</v>
      </c>
      <c r="E14">
        <f t="shared" si="1"/>
        <v>2.4550000000000125</v>
      </c>
      <c r="F14">
        <v>142.30000000000001</v>
      </c>
      <c r="G14">
        <f t="shared" si="2"/>
        <v>4.103999999999985</v>
      </c>
      <c r="H14">
        <v>146.404</v>
      </c>
      <c r="I14">
        <f t="shared" si="3"/>
        <v>4.5600000000000023</v>
      </c>
      <c r="J14">
        <v>150.964</v>
      </c>
      <c r="K14">
        <f t="shared" si="4"/>
        <v>4.5600000000000023</v>
      </c>
      <c r="L14">
        <v>155.524</v>
      </c>
      <c r="M14">
        <f t="shared" si="5"/>
        <v>4.103999999999985</v>
      </c>
      <c r="N14">
        <v>159.62799999999999</v>
      </c>
      <c r="O14">
        <f t="shared" si="6"/>
        <v>2.4550000000000125</v>
      </c>
      <c r="P14">
        <v>162.083</v>
      </c>
      <c r="Q14">
        <f t="shared" si="7"/>
        <v>1.5949999999999989</v>
      </c>
      <c r="R14">
        <v>163.678</v>
      </c>
    </row>
    <row r="15" spans="1:18" x14ac:dyDescent="0.3">
      <c r="A15">
        <v>11.3</v>
      </c>
      <c r="B15">
        <v>138.827</v>
      </c>
      <c r="C15">
        <f t="shared" si="0"/>
        <v>1.5989999999999895</v>
      </c>
      <c r="D15">
        <v>140.42599999999999</v>
      </c>
      <c r="E15">
        <f t="shared" si="1"/>
        <v>2.4630000000000223</v>
      </c>
      <c r="F15">
        <v>142.88900000000001</v>
      </c>
      <c r="G15">
        <f t="shared" si="2"/>
        <v>4.1149999999999807</v>
      </c>
      <c r="H15">
        <v>147.00399999999999</v>
      </c>
      <c r="I15">
        <f t="shared" si="3"/>
        <v>4.5720000000000027</v>
      </c>
      <c r="J15">
        <v>151.57599999999999</v>
      </c>
      <c r="K15">
        <f t="shared" si="4"/>
        <v>4.5720000000000027</v>
      </c>
      <c r="L15">
        <v>156.148</v>
      </c>
      <c r="M15">
        <f t="shared" si="5"/>
        <v>4.1150000000000091</v>
      </c>
      <c r="N15">
        <v>160.26300000000001</v>
      </c>
      <c r="O15">
        <f t="shared" si="6"/>
        <v>2.4629999999999939</v>
      </c>
      <c r="P15">
        <v>162.726</v>
      </c>
      <c r="Q15">
        <f t="shared" si="7"/>
        <v>1.5989999999999895</v>
      </c>
      <c r="R15">
        <v>164.32499999999999</v>
      </c>
    </row>
    <row r="16" spans="1:18" x14ac:dyDescent="0.3">
      <c r="A16">
        <v>11.4</v>
      </c>
      <c r="B16">
        <v>139.405</v>
      </c>
      <c r="C16">
        <f t="shared" si="0"/>
        <v>1.6030000000000086</v>
      </c>
      <c r="D16">
        <v>141.00800000000001</v>
      </c>
      <c r="E16">
        <f t="shared" si="1"/>
        <v>2.4699999999999989</v>
      </c>
      <c r="F16">
        <v>143.47800000000001</v>
      </c>
      <c r="G16">
        <f t="shared" si="2"/>
        <v>4.1260000000000048</v>
      </c>
      <c r="H16">
        <v>147.60400000000001</v>
      </c>
      <c r="I16">
        <f t="shared" si="3"/>
        <v>4.5839999999999748</v>
      </c>
      <c r="J16">
        <v>152.18799999999999</v>
      </c>
      <c r="K16">
        <f t="shared" si="4"/>
        <v>4.5840000000000032</v>
      </c>
      <c r="L16">
        <v>156.77199999999999</v>
      </c>
      <c r="M16">
        <f t="shared" si="5"/>
        <v>4.1260000000000048</v>
      </c>
      <c r="N16">
        <v>160.898</v>
      </c>
      <c r="O16">
        <f t="shared" si="6"/>
        <v>2.4699999999999989</v>
      </c>
      <c r="P16">
        <v>163.36799999999999</v>
      </c>
      <c r="Q16">
        <f t="shared" si="7"/>
        <v>1.6030000000000086</v>
      </c>
      <c r="R16">
        <v>164.971</v>
      </c>
    </row>
    <row r="17" spans="1:18" x14ac:dyDescent="0.3">
      <c r="A17">
        <v>11.5</v>
      </c>
      <c r="B17">
        <v>139.983</v>
      </c>
      <c r="C17">
        <f t="shared" si="0"/>
        <v>1.6080000000000041</v>
      </c>
      <c r="D17">
        <v>141.59100000000001</v>
      </c>
      <c r="E17">
        <f t="shared" si="1"/>
        <v>2.4749999999999943</v>
      </c>
      <c r="F17">
        <v>144.066</v>
      </c>
      <c r="G17">
        <f t="shared" si="2"/>
        <v>4.1370000000000005</v>
      </c>
      <c r="H17">
        <v>148.203</v>
      </c>
      <c r="I17">
        <f t="shared" si="3"/>
        <v>4.5970000000000084</v>
      </c>
      <c r="J17">
        <v>152.80000000000001</v>
      </c>
      <c r="K17">
        <f t="shared" si="4"/>
        <v>4.59699999999998</v>
      </c>
      <c r="L17">
        <v>157.39699999999999</v>
      </c>
      <c r="M17">
        <f t="shared" si="5"/>
        <v>4.1370000000000005</v>
      </c>
      <c r="N17">
        <v>161.53399999999999</v>
      </c>
      <c r="O17">
        <f t="shared" si="6"/>
        <v>2.4749999999999943</v>
      </c>
      <c r="P17">
        <v>164.00899999999999</v>
      </c>
      <c r="Q17">
        <f t="shared" si="7"/>
        <v>1.6080000000000041</v>
      </c>
      <c r="R17">
        <v>165.61699999999999</v>
      </c>
    </row>
    <row r="18" spans="1:18" x14ac:dyDescent="0.3">
      <c r="A18">
        <v>11.6</v>
      </c>
      <c r="B18">
        <v>140.53899999999999</v>
      </c>
      <c r="C18">
        <f t="shared" si="0"/>
        <v>1.6110000000000184</v>
      </c>
      <c r="D18">
        <v>142.15</v>
      </c>
      <c r="E18">
        <f t="shared" si="1"/>
        <v>2.4809999999999945</v>
      </c>
      <c r="F18">
        <v>144.631</v>
      </c>
      <c r="G18">
        <f t="shared" si="2"/>
        <v>4.1450000000000102</v>
      </c>
      <c r="H18">
        <v>148.77600000000001</v>
      </c>
      <c r="I18">
        <f t="shared" si="3"/>
        <v>4.6059999999999945</v>
      </c>
      <c r="J18">
        <v>153.38200000000001</v>
      </c>
      <c r="K18">
        <f t="shared" si="4"/>
        <v>4.6059999999999945</v>
      </c>
      <c r="L18">
        <v>157.988</v>
      </c>
      <c r="M18">
        <f t="shared" si="5"/>
        <v>4.1450000000000102</v>
      </c>
      <c r="N18">
        <v>162.13300000000001</v>
      </c>
      <c r="O18">
        <f t="shared" si="6"/>
        <v>2.4809999999999945</v>
      </c>
      <c r="P18">
        <v>164.614</v>
      </c>
      <c r="Q18">
        <f t="shared" si="7"/>
        <v>1.61099999999999</v>
      </c>
      <c r="R18">
        <v>166.22499999999999</v>
      </c>
    </row>
    <row r="19" spans="1:18" x14ac:dyDescent="0.3">
      <c r="A19">
        <v>11.7</v>
      </c>
      <c r="B19">
        <v>141.095</v>
      </c>
      <c r="C19">
        <f t="shared" si="0"/>
        <v>1.6150000000000091</v>
      </c>
      <c r="D19">
        <v>142.71</v>
      </c>
      <c r="E19">
        <f t="shared" si="1"/>
        <v>2.4849999999999852</v>
      </c>
      <c r="F19">
        <v>145.19499999999999</v>
      </c>
      <c r="G19">
        <f t="shared" si="2"/>
        <v>4.1539999999999964</v>
      </c>
      <c r="H19">
        <v>149.34899999999999</v>
      </c>
      <c r="I19">
        <f t="shared" si="3"/>
        <v>4.6150000000000091</v>
      </c>
      <c r="J19">
        <v>153.964</v>
      </c>
      <c r="K19">
        <f t="shared" si="4"/>
        <v>4.6150000000000091</v>
      </c>
      <c r="L19">
        <v>158.57900000000001</v>
      </c>
      <c r="M19">
        <f t="shared" si="5"/>
        <v>4.1539999999999964</v>
      </c>
      <c r="N19">
        <v>162.733</v>
      </c>
      <c r="O19">
        <f t="shared" si="6"/>
        <v>2.4849999999999852</v>
      </c>
      <c r="P19">
        <v>165.21799999999999</v>
      </c>
      <c r="Q19">
        <f t="shared" si="7"/>
        <v>1.6150000000000091</v>
      </c>
      <c r="R19">
        <v>166.833</v>
      </c>
    </row>
    <row r="20" spans="1:18" x14ac:dyDescent="0.3">
      <c r="A20">
        <v>11.8</v>
      </c>
      <c r="B20">
        <v>141.65199999999999</v>
      </c>
      <c r="C20">
        <f t="shared" si="0"/>
        <v>1.6170000000000186</v>
      </c>
      <c r="D20">
        <v>143.26900000000001</v>
      </c>
      <c r="E20">
        <f t="shared" si="1"/>
        <v>2.4909999999999854</v>
      </c>
      <c r="F20">
        <v>145.76</v>
      </c>
      <c r="G20">
        <f t="shared" si="2"/>
        <v>4.1620000000000061</v>
      </c>
      <c r="H20">
        <v>149.922</v>
      </c>
      <c r="I20">
        <f t="shared" si="3"/>
        <v>4.6239999999999952</v>
      </c>
      <c r="J20">
        <v>154.54599999999999</v>
      </c>
      <c r="K20">
        <f t="shared" si="4"/>
        <v>4.6239999999999952</v>
      </c>
      <c r="L20">
        <v>159.16999999999999</v>
      </c>
      <c r="M20">
        <f t="shared" si="5"/>
        <v>4.1620000000000061</v>
      </c>
      <c r="N20">
        <v>163.33199999999999</v>
      </c>
      <c r="O20">
        <f t="shared" si="6"/>
        <v>2.4910000000000139</v>
      </c>
      <c r="P20">
        <v>165.82300000000001</v>
      </c>
      <c r="Q20">
        <f t="shared" si="7"/>
        <v>1.6169999999999902</v>
      </c>
      <c r="R20">
        <v>167.44</v>
      </c>
    </row>
    <row r="21" spans="1:18" x14ac:dyDescent="0.3">
      <c r="A21">
        <v>11.9</v>
      </c>
      <c r="B21">
        <v>142.209</v>
      </c>
      <c r="C21">
        <f t="shared" si="0"/>
        <v>1.6200000000000045</v>
      </c>
      <c r="D21">
        <v>143.82900000000001</v>
      </c>
      <c r="E21">
        <f t="shared" si="1"/>
        <v>2.4959999999999809</v>
      </c>
      <c r="F21">
        <v>146.32499999999999</v>
      </c>
      <c r="G21">
        <f t="shared" si="2"/>
        <v>4.1700000000000159</v>
      </c>
      <c r="H21">
        <v>150.495</v>
      </c>
      <c r="I21">
        <f t="shared" si="3"/>
        <v>4.6329999999999814</v>
      </c>
      <c r="J21">
        <v>155.12799999999999</v>
      </c>
      <c r="K21">
        <f t="shared" si="4"/>
        <v>4.6330000000000098</v>
      </c>
      <c r="L21">
        <v>159.761</v>
      </c>
      <c r="M21">
        <f t="shared" si="5"/>
        <v>4.1700000000000159</v>
      </c>
      <c r="N21">
        <v>163.93100000000001</v>
      </c>
      <c r="O21">
        <f t="shared" si="6"/>
        <v>2.4959999999999809</v>
      </c>
      <c r="P21">
        <v>166.42699999999999</v>
      </c>
      <c r="Q21">
        <f t="shared" si="7"/>
        <v>1.6200000000000045</v>
      </c>
      <c r="R21">
        <v>168.047</v>
      </c>
    </row>
    <row r="22" spans="1:18" x14ac:dyDescent="0.3">
      <c r="A22">
        <v>12</v>
      </c>
      <c r="B22">
        <v>142.76599999999999</v>
      </c>
      <c r="C22">
        <f t="shared" si="0"/>
        <v>1.6230000000000189</v>
      </c>
      <c r="D22">
        <v>144.38900000000001</v>
      </c>
      <c r="E22">
        <f t="shared" si="1"/>
        <v>2.5009999999999764</v>
      </c>
      <c r="F22">
        <v>146.88999999999999</v>
      </c>
      <c r="G22">
        <f t="shared" si="2"/>
        <v>4.1780000000000257</v>
      </c>
      <c r="H22">
        <v>151.06800000000001</v>
      </c>
      <c r="I22">
        <f t="shared" si="3"/>
        <v>4.6419999999999959</v>
      </c>
      <c r="J22">
        <v>155.71</v>
      </c>
      <c r="K22">
        <f t="shared" si="4"/>
        <v>4.6419999999999959</v>
      </c>
      <c r="L22">
        <v>160.352</v>
      </c>
      <c r="M22">
        <f t="shared" si="5"/>
        <v>4.1779999999999973</v>
      </c>
      <c r="N22">
        <v>164.53</v>
      </c>
      <c r="O22">
        <f t="shared" si="6"/>
        <v>2.5010000000000048</v>
      </c>
      <c r="P22">
        <v>167.03100000000001</v>
      </c>
      <c r="Q22">
        <f t="shared" si="7"/>
        <v>1.6229999999999905</v>
      </c>
      <c r="R22">
        <v>168.654</v>
      </c>
    </row>
    <row r="23" spans="1:18" x14ac:dyDescent="0.3">
      <c r="A23">
        <v>12.1</v>
      </c>
      <c r="B23">
        <v>143.292</v>
      </c>
      <c r="C23">
        <f t="shared" si="0"/>
        <v>1.625</v>
      </c>
      <c r="D23">
        <v>144.917</v>
      </c>
      <c r="E23">
        <f t="shared" si="1"/>
        <v>2.5029999999999859</v>
      </c>
      <c r="F23">
        <v>147.41999999999999</v>
      </c>
      <c r="G23">
        <f t="shared" si="2"/>
        <v>4.1810000000000116</v>
      </c>
      <c r="H23">
        <v>151.601</v>
      </c>
      <c r="I23">
        <f t="shared" si="3"/>
        <v>4.6450000000000102</v>
      </c>
      <c r="J23">
        <v>156.24600000000001</v>
      </c>
      <c r="K23">
        <f t="shared" si="4"/>
        <v>4.6449999999999818</v>
      </c>
      <c r="L23">
        <v>160.89099999999999</v>
      </c>
      <c r="M23">
        <f t="shared" si="5"/>
        <v>4.1810000000000116</v>
      </c>
      <c r="N23">
        <v>165.072</v>
      </c>
      <c r="O23">
        <f t="shared" si="6"/>
        <v>2.5029999999999859</v>
      </c>
      <c r="P23">
        <v>167.57499999999999</v>
      </c>
      <c r="Q23">
        <f t="shared" si="7"/>
        <v>1.625</v>
      </c>
      <c r="R23">
        <v>169.2</v>
      </c>
    </row>
    <row r="24" spans="1:18" x14ac:dyDescent="0.3">
      <c r="A24">
        <v>12.2</v>
      </c>
      <c r="B24">
        <v>143.81899999999999</v>
      </c>
      <c r="C24">
        <f t="shared" si="0"/>
        <v>1.6260000000000048</v>
      </c>
      <c r="D24">
        <v>145.44499999999999</v>
      </c>
      <c r="E24">
        <f t="shared" si="1"/>
        <v>2.5040000000000191</v>
      </c>
      <c r="F24">
        <v>147.94900000000001</v>
      </c>
      <c r="G24">
        <f t="shared" si="2"/>
        <v>4.1839999999999975</v>
      </c>
      <c r="H24">
        <v>152.13300000000001</v>
      </c>
      <c r="I24">
        <f t="shared" si="3"/>
        <v>4.6490000000000009</v>
      </c>
      <c r="J24">
        <v>156.78200000000001</v>
      </c>
      <c r="K24">
        <f t="shared" si="4"/>
        <v>4.6490000000000009</v>
      </c>
      <c r="L24">
        <v>161.43100000000001</v>
      </c>
      <c r="M24">
        <f t="shared" si="5"/>
        <v>4.1839999999999975</v>
      </c>
      <c r="N24">
        <v>165.61500000000001</v>
      </c>
      <c r="O24">
        <f t="shared" si="6"/>
        <v>2.5039999999999907</v>
      </c>
      <c r="P24">
        <v>168.119</v>
      </c>
      <c r="Q24">
        <f t="shared" si="7"/>
        <v>1.6260000000000048</v>
      </c>
      <c r="R24">
        <v>169.745</v>
      </c>
    </row>
    <row r="25" spans="1:18" x14ac:dyDescent="0.3">
      <c r="A25">
        <v>12.3</v>
      </c>
      <c r="B25">
        <v>144.34700000000001</v>
      </c>
      <c r="C25">
        <f t="shared" si="0"/>
        <v>1.6269999999999811</v>
      </c>
      <c r="D25">
        <v>145.97399999999999</v>
      </c>
      <c r="E25">
        <f t="shared" si="1"/>
        <v>2.5050000000000239</v>
      </c>
      <c r="F25">
        <v>148.47900000000001</v>
      </c>
      <c r="G25">
        <f t="shared" si="2"/>
        <v>4.1869999999999834</v>
      </c>
      <c r="H25">
        <v>152.666</v>
      </c>
      <c r="I25">
        <f t="shared" si="3"/>
        <v>4.6520000000000152</v>
      </c>
      <c r="J25">
        <v>157.31800000000001</v>
      </c>
      <c r="K25">
        <f t="shared" si="4"/>
        <v>4.6519999999999868</v>
      </c>
      <c r="L25">
        <v>161.97</v>
      </c>
      <c r="M25">
        <f t="shared" si="5"/>
        <v>4.1870000000000118</v>
      </c>
      <c r="N25">
        <v>166.15700000000001</v>
      </c>
      <c r="O25">
        <f t="shared" si="6"/>
        <v>2.5049999999999955</v>
      </c>
      <c r="P25">
        <v>168.66200000000001</v>
      </c>
      <c r="Q25">
        <f t="shared" si="7"/>
        <v>1.6269999999999811</v>
      </c>
      <c r="R25">
        <v>170.28899999999999</v>
      </c>
    </row>
    <row r="26" spans="1:18" x14ac:dyDescent="0.3">
      <c r="A26">
        <v>12.4</v>
      </c>
      <c r="B26">
        <v>144.874</v>
      </c>
      <c r="C26">
        <f t="shared" si="0"/>
        <v>1.6280000000000143</v>
      </c>
      <c r="D26">
        <v>146.50200000000001</v>
      </c>
      <c r="E26">
        <f t="shared" si="1"/>
        <v>2.5079999999999814</v>
      </c>
      <c r="F26">
        <v>149.01</v>
      </c>
      <c r="G26">
        <f t="shared" si="2"/>
        <v>4.1890000000000214</v>
      </c>
      <c r="H26">
        <v>153.19900000000001</v>
      </c>
      <c r="I26">
        <f t="shared" si="3"/>
        <v>4.6550000000000011</v>
      </c>
      <c r="J26">
        <v>157.85400000000001</v>
      </c>
      <c r="K26">
        <f t="shared" si="4"/>
        <v>4.6549999999999727</v>
      </c>
      <c r="L26">
        <v>162.50899999999999</v>
      </c>
      <c r="M26">
        <f t="shared" si="5"/>
        <v>4.1890000000000214</v>
      </c>
      <c r="N26">
        <v>166.69800000000001</v>
      </c>
      <c r="O26">
        <f t="shared" si="6"/>
        <v>2.5079999999999814</v>
      </c>
      <c r="P26">
        <v>169.20599999999999</v>
      </c>
      <c r="Q26">
        <f t="shared" si="7"/>
        <v>1.6280000000000143</v>
      </c>
      <c r="R26">
        <v>170.834</v>
      </c>
    </row>
    <row r="27" spans="1:18" x14ac:dyDescent="0.3">
      <c r="A27">
        <v>12.5</v>
      </c>
      <c r="B27">
        <v>145.40199999999999</v>
      </c>
      <c r="C27">
        <f t="shared" si="0"/>
        <v>1.6290000000000191</v>
      </c>
      <c r="D27">
        <v>147.03100000000001</v>
      </c>
      <c r="E27">
        <f t="shared" si="1"/>
        <v>2.5089999999999861</v>
      </c>
      <c r="F27">
        <v>149.54</v>
      </c>
      <c r="G27">
        <f t="shared" si="2"/>
        <v>4.1920000000000073</v>
      </c>
      <c r="H27">
        <v>153.732</v>
      </c>
      <c r="I27">
        <f t="shared" si="3"/>
        <v>4.657999999999987</v>
      </c>
      <c r="J27">
        <v>158.38999999999999</v>
      </c>
      <c r="K27">
        <f t="shared" si="4"/>
        <v>4.6580000000000155</v>
      </c>
      <c r="L27">
        <v>163.048</v>
      </c>
      <c r="M27">
        <f t="shared" si="5"/>
        <v>4.1920000000000073</v>
      </c>
      <c r="N27">
        <v>167.24</v>
      </c>
      <c r="O27">
        <f t="shared" si="6"/>
        <v>2.5089999999999861</v>
      </c>
      <c r="P27">
        <v>169.749</v>
      </c>
      <c r="Q27">
        <f t="shared" si="7"/>
        <v>1.6289999999999907</v>
      </c>
      <c r="R27">
        <v>171.37799999999999</v>
      </c>
    </row>
    <row r="28" spans="1:18" x14ac:dyDescent="0.3">
      <c r="A28">
        <v>12.6</v>
      </c>
      <c r="B28">
        <v>145.874</v>
      </c>
      <c r="C28">
        <f t="shared" si="0"/>
        <v>1.6299999999999955</v>
      </c>
      <c r="D28">
        <v>147.50399999999999</v>
      </c>
      <c r="E28">
        <f t="shared" si="1"/>
        <v>2.5100000000000193</v>
      </c>
      <c r="F28">
        <v>150.01400000000001</v>
      </c>
      <c r="G28">
        <f t="shared" si="2"/>
        <v>4.1929999999999836</v>
      </c>
      <c r="H28">
        <v>154.20699999999999</v>
      </c>
      <c r="I28">
        <f t="shared" si="3"/>
        <v>4.6590000000000202</v>
      </c>
      <c r="J28">
        <v>158.86600000000001</v>
      </c>
      <c r="K28">
        <f t="shared" si="4"/>
        <v>4.6589999999999918</v>
      </c>
      <c r="L28">
        <v>163.52500000000001</v>
      </c>
      <c r="M28">
        <f t="shared" si="5"/>
        <v>4.1929999999999836</v>
      </c>
      <c r="N28">
        <v>167.71799999999999</v>
      </c>
      <c r="O28">
        <f t="shared" si="6"/>
        <v>2.5100000000000193</v>
      </c>
      <c r="P28">
        <v>170.22800000000001</v>
      </c>
      <c r="Q28">
        <f t="shared" si="7"/>
        <v>1.6299999999999955</v>
      </c>
      <c r="R28">
        <v>171.858</v>
      </c>
    </row>
    <row r="29" spans="1:18" x14ac:dyDescent="0.3">
      <c r="A29">
        <v>12.7</v>
      </c>
      <c r="B29">
        <v>146.34700000000001</v>
      </c>
      <c r="C29">
        <f t="shared" si="0"/>
        <v>1.6310000000000002</v>
      </c>
      <c r="D29">
        <v>147.97800000000001</v>
      </c>
      <c r="E29">
        <f t="shared" si="1"/>
        <v>2.5099999999999909</v>
      </c>
      <c r="F29">
        <v>150.488</v>
      </c>
      <c r="G29">
        <f t="shared" si="2"/>
        <v>4.1939999999999884</v>
      </c>
      <c r="H29">
        <v>154.68199999999999</v>
      </c>
      <c r="I29">
        <f t="shared" si="3"/>
        <v>4.660000000000025</v>
      </c>
      <c r="J29">
        <v>159.34200000000001</v>
      </c>
      <c r="K29">
        <f t="shared" si="4"/>
        <v>4.6599999999999966</v>
      </c>
      <c r="L29">
        <v>164.00200000000001</v>
      </c>
      <c r="M29">
        <f t="shared" si="5"/>
        <v>4.1939999999999884</v>
      </c>
      <c r="N29">
        <v>168.196</v>
      </c>
      <c r="O29">
        <f t="shared" si="6"/>
        <v>2.5099999999999909</v>
      </c>
      <c r="P29">
        <v>170.70599999999999</v>
      </c>
      <c r="Q29">
        <f t="shared" si="7"/>
        <v>1.6310000000000002</v>
      </c>
      <c r="R29">
        <v>172.33699999999999</v>
      </c>
    </row>
    <row r="30" spans="1:18" x14ac:dyDescent="0.3">
      <c r="A30">
        <v>12.8</v>
      </c>
      <c r="B30">
        <v>146.821</v>
      </c>
      <c r="C30">
        <f t="shared" si="0"/>
        <v>1.6299999999999955</v>
      </c>
      <c r="D30">
        <v>148.45099999999999</v>
      </c>
      <c r="E30">
        <f t="shared" si="1"/>
        <v>2.5109999999999957</v>
      </c>
      <c r="F30">
        <v>150.96199999999999</v>
      </c>
      <c r="G30">
        <f t="shared" si="2"/>
        <v>4.1950000000000216</v>
      </c>
      <c r="H30">
        <v>155.15700000000001</v>
      </c>
      <c r="I30">
        <f t="shared" si="3"/>
        <v>4.6610000000000014</v>
      </c>
      <c r="J30">
        <v>159.81800000000001</v>
      </c>
      <c r="K30">
        <f t="shared" si="4"/>
        <v>4.6610000000000014</v>
      </c>
      <c r="L30">
        <v>164.47900000000001</v>
      </c>
      <c r="M30">
        <f t="shared" si="5"/>
        <v>4.1949999999999932</v>
      </c>
      <c r="N30">
        <v>168.67400000000001</v>
      </c>
      <c r="O30">
        <f t="shared" si="6"/>
        <v>2.5109999999999957</v>
      </c>
      <c r="P30">
        <v>171.185</v>
      </c>
      <c r="Q30">
        <f t="shared" si="7"/>
        <v>1.6299999999999955</v>
      </c>
      <c r="R30">
        <v>172.815</v>
      </c>
    </row>
    <row r="31" spans="1:18" x14ac:dyDescent="0.3">
      <c r="A31">
        <v>12.9</v>
      </c>
      <c r="B31">
        <v>147.29400000000001</v>
      </c>
      <c r="C31">
        <f t="shared" si="0"/>
        <v>1.6310000000000002</v>
      </c>
      <c r="D31">
        <v>148.92500000000001</v>
      </c>
      <c r="E31">
        <f t="shared" si="1"/>
        <v>2.5109999999999957</v>
      </c>
      <c r="F31">
        <v>151.43600000000001</v>
      </c>
      <c r="G31">
        <f t="shared" si="2"/>
        <v>4.195999999999998</v>
      </c>
      <c r="H31">
        <v>155.63200000000001</v>
      </c>
      <c r="I31">
        <f t="shared" si="3"/>
        <v>4.6620000000000061</v>
      </c>
      <c r="J31">
        <v>160.29400000000001</v>
      </c>
      <c r="K31">
        <f t="shared" si="4"/>
        <v>4.6619999999999777</v>
      </c>
      <c r="L31">
        <v>164.95599999999999</v>
      </c>
      <c r="M31">
        <f t="shared" si="5"/>
        <v>4.195999999999998</v>
      </c>
      <c r="N31">
        <v>169.15199999999999</v>
      </c>
      <c r="O31">
        <f t="shared" si="6"/>
        <v>2.5110000000000241</v>
      </c>
      <c r="P31">
        <v>171.66300000000001</v>
      </c>
      <c r="Q31">
        <f t="shared" si="7"/>
        <v>1.6310000000000002</v>
      </c>
      <c r="R31">
        <v>173.29400000000001</v>
      </c>
    </row>
    <row r="32" spans="1:18" x14ac:dyDescent="0.3">
      <c r="A32">
        <v>13</v>
      </c>
      <c r="B32">
        <v>147.768</v>
      </c>
      <c r="C32">
        <f t="shared" si="0"/>
        <v>1.6310000000000002</v>
      </c>
      <c r="D32">
        <v>149.399</v>
      </c>
      <c r="E32">
        <f t="shared" si="1"/>
        <v>2.5109999999999957</v>
      </c>
      <c r="F32">
        <v>151.91</v>
      </c>
      <c r="G32">
        <f t="shared" si="2"/>
        <v>4.1970000000000027</v>
      </c>
      <c r="H32">
        <v>156.107</v>
      </c>
      <c r="I32">
        <f t="shared" si="3"/>
        <v>4.6630000000000109</v>
      </c>
      <c r="J32">
        <v>160.77000000000001</v>
      </c>
      <c r="K32">
        <f t="shared" si="4"/>
        <v>4.6629999999999825</v>
      </c>
      <c r="L32">
        <v>165.43299999999999</v>
      </c>
      <c r="M32">
        <f t="shared" si="5"/>
        <v>4.1970000000000027</v>
      </c>
      <c r="N32">
        <v>169.63</v>
      </c>
      <c r="O32">
        <f t="shared" si="6"/>
        <v>2.5109999999999957</v>
      </c>
      <c r="P32">
        <v>172.14099999999999</v>
      </c>
      <c r="Q32">
        <f t="shared" si="7"/>
        <v>1.6310000000000002</v>
      </c>
      <c r="R32">
        <v>173.77199999999999</v>
      </c>
    </row>
    <row r="33" spans="1:18" x14ac:dyDescent="0.3">
      <c r="A33">
        <v>13.1</v>
      </c>
      <c r="B33">
        <v>148.18299999999999</v>
      </c>
      <c r="C33">
        <f t="shared" si="0"/>
        <v>1.6299999999999955</v>
      </c>
      <c r="D33">
        <v>149.81299999999999</v>
      </c>
      <c r="E33">
        <f t="shared" si="1"/>
        <v>2.5100000000000193</v>
      </c>
      <c r="F33">
        <v>152.32300000000001</v>
      </c>
      <c r="G33">
        <f t="shared" si="2"/>
        <v>4.1939999999999884</v>
      </c>
      <c r="H33">
        <v>156.517</v>
      </c>
      <c r="I33">
        <f t="shared" si="3"/>
        <v>4.6589999999999918</v>
      </c>
      <c r="J33">
        <v>161.17599999999999</v>
      </c>
      <c r="K33">
        <f t="shared" si="4"/>
        <v>4.6590000000000202</v>
      </c>
      <c r="L33">
        <v>165.83500000000001</v>
      </c>
      <c r="M33">
        <f t="shared" si="5"/>
        <v>4.1939999999999884</v>
      </c>
      <c r="N33">
        <v>170.029</v>
      </c>
      <c r="O33">
        <f t="shared" si="6"/>
        <v>2.5099999999999909</v>
      </c>
      <c r="P33">
        <v>172.53899999999999</v>
      </c>
      <c r="Q33">
        <f t="shared" si="7"/>
        <v>1.6300000000000239</v>
      </c>
      <c r="R33">
        <v>174.16900000000001</v>
      </c>
    </row>
    <row r="34" spans="1:18" x14ac:dyDescent="0.3">
      <c r="A34">
        <v>13.2</v>
      </c>
      <c r="B34">
        <v>148.59899999999999</v>
      </c>
      <c r="C34">
        <f t="shared" si="0"/>
        <v>1.6290000000000191</v>
      </c>
      <c r="D34">
        <v>150.22800000000001</v>
      </c>
      <c r="E34">
        <f t="shared" si="1"/>
        <v>2.5079999999999814</v>
      </c>
      <c r="F34">
        <v>152.73599999999999</v>
      </c>
      <c r="G34">
        <f t="shared" si="2"/>
        <v>4.1899999999999977</v>
      </c>
      <c r="H34">
        <v>156.92599999999999</v>
      </c>
      <c r="I34">
        <f t="shared" si="3"/>
        <v>4.6560000000000059</v>
      </c>
      <c r="J34">
        <v>161.58199999999999</v>
      </c>
      <c r="K34">
        <f t="shared" si="4"/>
        <v>4.6560000000000059</v>
      </c>
      <c r="L34">
        <v>166.238</v>
      </c>
      <c r="M34">
        <f t="shared" si="5"/>
        <v>4.1899999999999977</v>
      </c>
      <c r="N34">
        <v>170.428</v>
      </c>
      <c r="O34">
        <f t="shared" si="6"/>
        <v>2.5080000000000098</v>
      </c>
      <c r="P34">
        <v>172.93600000000001</v>
      </c>
      <c r="Q34">
        <f t="shared" si="7"/>
        <v>1.6289999999999907</v>
      </c>
      <c r="R34">
        <v>174.565</v>
      </c>
    </row>
    <row r="35" spans="1:18" x14ac:dyDescent="0.3">
      <c r="A35">
        <v>13.3</v>
      </c>
      <c r="B35">
        <v>149.01499999999999</v>
      </c>
      <c r="C35">
        <f t="shared" si="0"/>
        <v>1.6280000000000143</v>
      </c>
      <c r="D35">
        <v>150.643</v>
      </c>
      <c r="E35">
        <f t="shared" si="1"/>
        <v>2.5060000000000002</v>
      </c>
      <c r="F35">
        <v>153.149</v>
      </c>
      <c r="G35">
        <f t="shared" si="2"/>
        <v>4.1870000000000118</v>
      </c>
      <c r="H35">
        <v>157.33600000000001</v>
      </c>
      <c r="I35">
        <f t="shared" si="3"/>
        <v>4.6519999999999868</v>
      </c>
      <c r="J35">
        <v>161.988</v>
      </c>
      <c r="K35">
        <f t="shared" si="4"/>
        <v>4.6519999999999868</v>
      </c>
      <c r="L35">
        <v>166.64</v>
      </c>
      <c r="M35">
        <f t="shared" si="5"/>
        <v>4.1870000000000118</v>
      </c>
      <c r="N35">
        <v>170.827</v>
      </c>
      <c r="O35">
        <f t="shared" si="6"/>
        <v>2.5060000000000002</v>
      </c>
      <c r="P35">
        <v>173.333</v>
      </c>
      <c r="Q35">
        <f t="shared" si="7"/>
        <v>1.6280000000000143</v>
      </c>
      <c r="R35">
        <v>174.96100000000001</v>
      </c>
    </row>
    <row r="36" spans="1:18" x14ac:dyDescent="0.3">
      <c r="A36">
        <v>13.4</v>
      </c>
      <c r="B36">
        <v>149.43199999999999</v>
      </c>
      <c r="C36">
        <f t="shared" si="0"/>
        <v>1.6260000000000048</v>
      </c>
      <c r="D36">
        <v>151.05799999999999</v>
      </c>
      <c r="E36">
        <f t="shared" si="1"/>
        <v>2.5040000000000191</v>
      </c>
      <c r="F36">
        <v>153.56200000000001</v>
      </c>
      <c r="G36">
        <f t="shared" si="2"/>
        <v>4.1829999999999927</v>
      </c>
      <c r="H36">
        <v>157.745</v>
      </c>
      <c r="I36">
        <f t="shared" si="3"/>
        <v>4.6490000000000009</v>
      </c>
      <c r="J36">
        <v>162.39400000000001</v>
      </c>
      <c r="K36">
        <f t="shared" si="4"/>
        <v>4.6490000000000009</v>
      </c>
      <c r="L36">
        <v>167.04300000000001</v>
      </c>
      <c r="M36">
        <f t="shared" si="5"/>
        <v>4.1829999999999927</v>
      </c>
      <c r="N36">
        <v>171.226</v>
      </c>
      <c r="O36">
        <f t="shared" si="6"/>
        <v>2.5039999999999907</v>
      </c>
      <c r="P36">
        <v>173.73</v>
      </c>
      <c r="Q36">
        <f t="shared" si="7"/>
        <v>1.6260000000000048</v>
      </c>
      <c r="R36">
        <v>175.35599999999999</v>
      </c>
    </row>
    <row r="37" spans="1:18" x14ac:dyDescent="0.3">
      <c r="A37">
        <v>13.5</v>
      </c>
      <c r="B37">
        <v>149.84800000000001</v>
      </c>
      <c r="C37">
        <f t="shared" si="0"/>
        <v>1.625</v>
      </c>
      <c r="D37">
        <v>151.47300000000001</v>
      </c>
      <c r="E37">
        <f t="shared" si="1"/>
        <v>2.5019999999999811</v>
      </c>
      <c r="F37">
        <v>153.97499999999999</v>
      </c>
      <c r="G37">
        <f t="shared" si="2"/>
        <v>4.1800000000000068</v>
      </c>
      <c r="H37">
        <v>158.155</v>
      </c>
      <c r="I37">
        <f t="shared" si="3"/>
        <v>4.6450000000000102</v>
      </c>
      <c r="J37">
        <v>162.80000000000001</v>
      </c>
      <c r="K37">
        <f t="shared" si="4"/>
        <v>4.6449999999999818</v>
      </c>
      <c r="L37">
        <v>167.44499999999999</v>
      </c>
      <c r="M37">
        <f t="shared" si="5"/>
        <v>4.1800000000000068</v>
      </c>
      <c r="N37">
        <v>171.625</v>
      </c>
      <c r="O37">
        <f t="shared" si="6"/>
        <v>2.5020000000000095</v>
      </c>
      <c r="P37">
        <v>174.12700000000001</v>
      </c>
      <c r="Q37">
        <f t="shared" si="7"/>
        <v>1.625</v>
      </c>
      <c r="R37">
        <v>175.75200000000001</v>
      </c>
    </row>
    <row r="38" spans="1:18" x14ac:dyDescent="0.3">
      <c r="A38">
        <v>13.6</v>
      </c>
      <c r="B38">
        <v>150.19200000000001</v>
      </c>
      <c r="C38">
        <f t="shared" si="0"/>
        <v>1.6239999999999952</v>
      </c>
      <c r="D38">
        <v>151.816</v>
      </c>
      <c r="E38">
        <f t="shared" si="1"/>
        <v>2.5</v>
      </c>
      <c r="F38">
        <v>154.316</v>
      </c>
      <c r="G38">
        <f t="shared" si="2"/>
        <v>4.1769999999999925</v>
      </c>
      <c r="H38">
        <v>158.49299999999999</v>
      </c>
      <c r="I38">
        <f t="shared" si="3"/>
        <v>4.6409999999999911</v>
      </c>
      <c r="J38">
        <v>163.13399999999999</v>
      </c>
      <c r="K38">
        <f t="shared" si="4"/>
        <v>4.6410000000000196</v>
      </c>
      <c r="L38">
        <v>167.77500000000001</v>
      </c>
      <c r="M38">
        <f t="shared" si="5"/>
        <v>4.1769999999999925</v>
      </c>
      <c r="N38">
        <v>171.952</v>
      </c>
      <c r="O38">
        <f t="shared" si="6"/>
        <v>2.5</v>
      </c>
      <c r="P38">
        <v>174.452</v>
      </c>
      <c r="Q38">
        <f t="shared" si="7"/>
        <v>1.6239999999999952</v>
      </c>
      <c r="R38">
        <v>176.07599999999999</v>
      </c>
    </row>
    <row r="39" spans="1:18" x14ac:dyDescent="0.3">
      <c r="A39">
        <v>13.7</v>
      </c>
      <c r="B39">
        <v>150.53700000000001</v>
      </c>
      <c r="C39">
        <f t="shared" si="0"/>
        <v>1.6219999999999857</v>
      </c>
      <c r="D39">
        <v>152.15899999999999</v>
      </c>
      <c r="E39">
        <f t="shared" si="1"/>
        <v>2.4980000000000189</v>
      </c>
      <c r="F39">
        <v>154.65700000000001</v>
      </c>
      <c r="G39">
        <f t="shared" si="2"/>
        <v>4.1739999999999782</v>
      </c>
      <c r="H39">
        <v>158.83099999999999</v>
      </c>
      <c r="I39">
        <f t="shared" si="3"/>
        <v>4.6370000000000005</v>
      </c>
      <c r="J39">
        <v>163.46799999999999</v>
      </c>
      <c r="K39">
        <f t="shared" si="4"/>
        <v>4.6370000000000005</v>
      </c>
      <c r="L39">
        <v>168.10499999999999</v>
      </c>
      <c r="M39">
        <f t="shared" si="5"/>
        <v>4.1740000000000066</v>
      </c>
      <c r="N39">
        <v>172.279</v>
      </c>
      <c r="O39">
        <f t="shared" si="6"/>
        <v>2.4979999999999905</v>
      </c>
      <c r="P39">
        <v>174.77699999999999</v>
      </c>
      <c r="Q39">
        <f t="shared" si="7"/>
        <v>1.6220000000000141</v>
      </c>
      <c r="R39">
        <v>176.399</v>
      </c>
    </row>
    <row r="40" spans="1:18" x14ac:dyDescent="0.3">
      <c r="A40">
        <v>13.8</v>
      </c>
      <c r="B40">
        <v>150.881</v>
      </c>
      <c r="C40">
        <f t="shared" si="0"/>
        <v>1.6210000000000093</v>
      </c>
      <c r="D40">
        <v>152.50200000000001</v>
      </c>
      <c r="E40">
        <f t="shared" si="1"/>
        <v>2.4959999999999809</v>
      </c>
      <c r="F40">
        <v>154.99799999999999</v>
      </c>
      <c r="G40">
        <f t="shared" si="2"/>
        <v>4.1700000000000159</v>
      </c>
      <c r="H40">
        <v>159.16800000000001</v>
      </c>
      <c r="I40">
        <f t="shared" si="3"/>
        <v>4.6339999999999861</v>
      </c>
      <c r="J40">
        <v>163.80199999999999</v>
      </c>
      <c r="K40">
        <f t="shared" si="4"/>
        <v>4.6340000000000146</v>
      </c>
      <c r="L40">
        <v>168.43600000000001</v>
      </c>
      <c r="M40">
        <f t="shared" si="5"/>
        <v>4.1699999999999875</v>
      </c>
      <c r="N40">
        <v>172.60599999999999</v>
      </c>
      <c r="O40">
        <f t="shared" si="6"/>
        <v>2.4960000000000093</v>
      </c>
      <c r="P40">
        <v>175.102</v>
      </c>
      <c r="Q40">
        <f t="shared" si="7"/>
        <v>1.6210000000000093</v>
      </c>
      <c r="R40">
        <v>176.72300000000001</v>
      </c>
    </row>
    <row r="41" spans="1:18" x14ac:dyDescent="0.3">
      <c r="A41">
        <v>13.9</v>
      </c>
      <c r="B41">
        <v>151.226</v>
      </c>
      <c r="C41">
        <f t="shared" si="0"/>
        <v>1.6189999999999998</v>
      </c>
      <c r="D41">
        <v>152.845</v>
      </c>
      <c r="E41">
        <f t="shared" si="1"/>
        <v>2.4939999999999998</v>
      </c>
      <c r="F41">
        <v>155.339</v>
      </c>
      <c r="G41">
        <f t="shared" si="2"/>
        <v>4.1670000000000016</v>
      </c>
      <c r="H41">
        <v>159.506</v>
      </c>
      <c r="I41">
        <f t="shared" si="3"/>
        <v>4.6299999999999955</v>
      </c>
      <c r="J41">
        <v>164.136</v>
      </c>
      <c r="K41">
        <f t="shared" si="4"/>
        <v>4.6299999999999955</v>
      </c>
      <c r="L41">
        <v>168.76599999999999</v>
      </c>
      <c r="M41">
        <f t="shared" si="5"/>
        <v>4.1670000000000016</v>
      </c>
      <c r="N41">
        <v>172.93299999999999</v>
      </c>
      <c r="O41">
        <f t="shared" si="6"/>
        <v>2.4939999999999998</v>
      </c>
      <c r="P41">
        <v>175.42699999999999</v>
      </c>
      <c r="Q41">
        <f t="shared" si="7"/>
        <v>1.6189999999999998</v>
      </c>
      <c r="R41">
        <v>177.04599999999999</v>
      </c>
    </row>
    <row r="42" spans="1:18" x14ac:dyDescent="0.3">
      <c r="A42">
        <v>14</v>
      </c>
      <c r="B42">
        <v>151.571</v>
      </c>
      <c r="C42">
        <f t="shared" si="0"/>
        <v>1.617999999999995</v>
      </c>
      <c r="D42">
        <v>153.18899999999999</v>
      </c>
      <c r="E42">
        <f t="shared" si="1"/>
        <v>2.4920000000000186</v>
      </c>
      <c r="F42">
        <v>155.68100000000001</v>
      </c>
      <c r="G42">
        <f t="shared" si="2"/>
        <v>4.1629999999999825</v>
      </c>
      <c r="H42">
        <v>159.84399999999999</v>
      </c>
      <c r="I42">
        <f t="shared" si="3"/>
        <v>4.6260000000000048</v>
      </c>
      <c r="J42">
        <v>164.47</v>
      </c>
      <c r="K42">
        <f t="shared" si="4"/>
        <v>4.6260000000000048</v>
      </c>
      <c r="L42">
        <v>169.096</v>
      </c>
      <c r="M42">
        <f t="shared" si="5"/>
        <v>4.1629999999999825</v>
      </c>
      <c r="N42">
        <v>173.25899999999999</v>
      </c>
      <c r="O42">
        <f t="shared" si="6"/>
        <v>2.4920000000000186</v>
      </c>
      <c r="P42">
        <v>175.751</v>
      </c>
      <c r="Q42">
        <f t="shared" si="7"/>
        <v>1.617999999999995</v>
      </c>
      <c r="R42">
        <v>177.369</v>
      </c>
    </row>
    <row r="43" spans="1:18" x14ac:dyDescent="0.3">
      <c r="A43">
        <v>14.1</v>
      </c>
      <c r="B43">
        <v>151.857</v>
      </c>
      <c r="C43">
        <f t="shared" si="0"/>
        <v>1.6160000000000139</v>
      </c>
      <c r="D43">
        <v>153.47300000000001</v>
      </c>
      <c r="E43">
        <f t="shared" si="1"/>
        <v>2.4889999999999759</v>
      </c>
      <c r="F43">
        <v>155.96199999999999</v>
      </c>
      <c r="G43">
        <f t="shared" si="2"/>
        <v>4.1580000000000155</v>
      </c>
      <c r="H43">
        <v>160.12</v>
      </c>
      <c r="I43">
        <f t="shared" si="3"/>
        <v>4.6200000000000045</v>
      </c>
      <c r="J43">
        <v>164.74</v>
      </c>
      <c r="K43">
        <f t="shared" si="4"/>
        <v>4.6200000000000045</v>
      </c>
      <c r="L43">
        <v>169.36</v>
      </c>
      <c r="M43">
        <f t="shared" si="5"/>
        <v>4.157999999999987</v>
      </c>
      <c r="N43">
        <v>173.518</v>
      </c>
      <c r="O43">
        <f t="shared" si="6"/>
        <v>2.4890000000000043</v>
      </c>
      <c r="P43">
        <v>176.00700000000001</v>
      </c>
      <c r="Q43">
        <f t="shared" si="7"/>
        <v>1.6159999999999854</v>
      </c>
      <c r="R43">
        <v>177.62299999999999</v>
      </c>
    </row>
    <row r="44" spans="1:18" x14ac:dyDescent="0.3">
      <c r="A44">
        <v>14.2</v>
      </c>
      <c r="B44">
        <v>152.143</v>
      </c>
      <c r="C44">
        <f t="shared" si="0"/>
        <v>1.6140000000000043</v>
      </c>
      <c r="D44">
        <v>153.75700000000001</v>
      </c>
      <c r="E44">
        <f t="shared" si="1"/>
        <v>2.48599999999999</v>
      </c>
      <c r="F44">
        <v>156.24299999999999</v>
      </c>
      <c r="G44">
        <f t="shared" si="2"/>
        <v>4.1529999999999916</v>
      </c>
      <c r="H44">
        <v>160.39599999999999</v>
      </c>
      <c r="I44">
        <f t="shared" si="3"/>
        <v>4.6140000000000043</v>
      </c>
      <c r="J44">
        <v>165.01</v>
      </c>
      <c r="K44">
        <f t="shared" si="4"/>
        <v>4.6140000000000043</v>
      </c>
      <c r="L44">
        <v>169.624</v>
      </c>
      <c r="M44">
        <f t="shared" si="5"/>
        <v>4.1529999999999916</v>
      </c>
      <c r="N44">
        <v>173.77699999999999</v>
      </c>
      <c r="O44">
        <f t="shared" si="6"/>
        <v>2.4860000000000184</v>
      </c>
      <c r="P44">
        <v>176.26300000000001</v>
      </c>
      <c r="Q44">
        <f t="shared" si="7"/>
        <v>1.6140000000000043</v>
      </c>
      <c r="R44">
        <v>177.87700000000001</v>
      </c>
    </row>
    <row r="45" spans="1:18" x14ac:dyDescent="0.3">
      <c r="A45">
        <v>14.3</v>
      </c>
      <c r="B45">
        <v>152.429</v>
      </c>
      <c r="C45">
        <f t="shared" si="0"/>
        <v>1.6119999999999948</v>
      </c>
      <c r="D45">
        <v>154.041</v>
      </c>
      <c r="E45">
        <f t="shared" si="1"/>
        <v>2.4830000000000041</v>
      </c>
      <c r="F45">
        <v>156.524</v>
      </c>
      <c r="G45">
        <f t="shared" si="2"/>
        <v>4.1469999999999914</v>
      </c>
      <c r="H45">
        <v>160.67099999999999</v>
      </c>
      <c r="I45">
        <f t="shared" si="3"/>
        <v>4.6090000000000089</v>
      </c>
      <c r="J45">
        <v>165.28</v>
      </c>
      <c r="K45">
        <f t="shared" si="4"/>
        <v>4.6090000000000089</v>
      </c>
      <c r="L45">
        <v>169.88900000000001</v>
      </c>
      <c r="M45">
        <f t="shared" si="5"/>
        <v>4.1469999999999914</v>
      </c>
      <c r="N45">
        <v>174.036</v>
      </c>
      <c r="O45">
        <f t="shared" si="6"/>
        <v>2.4830000000000041</v>
      </c>
      <c r="P45">
        <v>176.51900000000001</v>
      </c>
      <c r="Q45">
        <f t="shared" si="7"/>
        <v>1.6119999999999948</v>
      </c>
      <c r="R45">
        <v>178.131</v>
      </c>
    </row>
    <row r="46" spans="1:18" x14ac:dyDescent="0.3">
      <c r="A46">
        <v>14.4</v>
      </c>
      <c r="B46">
        <v>152.71600000000001</v>
      </c>
      <c r="C46">
        <f t="shared" si="0"/>
        <v>1.6099999999999852</v>
      </c>
      <c r="D46">
        <v>154.32599999999999</v>
      </c>
      <c r="E46">
        <f t="shared" si="1"/>
        <v>2.4790000000000134</v>
      </c>
      <c r="F46">
        <v>156.80500000000001</v>
      </c>
      <c r="G46">
        <f t="shared" si="2"/>
        <v>4.1419999999999959</v>
      </c>
      <c r="H46">
        <v>160.947</v>
      </c>
      <c r="I46">
        <f t="shared" si="3"/>
        <v>4.6030000000000086</v>
      </c>
      <c r="J46">
        <v>165.55</v>
      </c>
      <c r="K46">
        <f t="shared" si="4"/>
        <v>4.6029999999999802</v>
      </c>
      <c r="L46">
        <v>170.15299999999999</v>
      </c>
      <c r="M46">
        <f t="shared" si="5"/>
        <v>4.1419999999999959</v>
      </c>
      <c r="N46">
        <v>174.29499999999999</v>
      </c>
      <c r="O46">
        <f t="shared" si="6"/>
        <v>2.4790000000000134</v>
      </c>
      <c r="P46">
        <v>176.774</v>
      </c>
      <c r="Q46">
        <f t="shared" si="7"/>
        <v>1.6099999999999852</v>
      </c>
      <c r="R46">
        <v>178.38399999999999</v>
      </c>
    </row>
    <row r="47" spans="1:18" x14ac:dyDescent="0.3">
      <c r="A47">
        <v>14.5</v>
      </c>
      <c r="B47">
        <v>153.00200000000001</v>
      </c>
      <c r="C47">
        <f t="shared" si="0"/>
        <v>1.6080000000000041</v>
      </c>
      <c r="D47">
        <v>154.61000000000001</v>
      </c>
      <c r="E47">
        <f t="shared" si="1"/>
        <v>2.4759999999999991</v>
      </c>
      <c r="F47">
        <v>157.08600000000001</v>
      </c>
      <c r="G47">
        <f t="shared" si="2"/>
        <v>4.1370000000000005</v>
      </c>
      <c r="H47">
        <v>161.22300000000001</v>
      </c>
      <c r="I47">
        <f t="shared" si="3"/>
        <v>4.59699999999998</v>
      </c>
      <c r="J47">
        <v>165.82</v>
      </c>
      <c r="K47">
        <f t="shared" si="4"/>
        <v>4.5970000000000084</v>
      </c>
      <c r="L47">
        <v>170.417</v>
      </c>
      <c r="M47">
        <f t="shared" si="5"/>
        <v>4.1370000000000005</v>
      </c>
      <c r="N47">
        <v>174.554</v>
      </c>
      <c r="O47">
        <f t="shared" si="6"/>
        <v>2.4759999999999991</v>
      </c>
      <c r="P47">
        <v>177.03</v>
      </c>
      <c r="Q47">
        <f t="shared" si="7"/>
        <v>1.6080000000000041</v>
      </c>
      <c r="R47">
        <v>178.63800000000001</v>
      </c>
    </row>
    <row r="48" spans="1:18" x14ac:dyDescent="0.3">
      <c r="A48">
        <v>14.6</v>
      </c>
      <c r="B48">
        <v>153.23500000000001</v>
      </c>
      <c r="C48">
        <f t="shared" si="0"/>
        <v>1.6049999999999898</v>
      </c>
      <c r="D48">
        <v>154.84</v>
      </c>
      <c r="E48">
        <f t="shared" si="1"/>
        <v>2.4720000000000084</v>
      </c>
      <c r="F48">
        <v>157.31200000000001</v>
      </c>
      <c r="G48">
        <f t="shared" si="2"/>
        <v>4.1310000000000002</v>
      </c>
      <c r="H48">
        <v>161.44300000000001</v>
      </c>
      <c r="I48">
        <f t="shared" si="3"/>
        <v>4.5889999999999986</v>
      </c>
      <c r="J48">
        <v>166.03200000000001</v>
      </c>
      <c r="K48">
        <f t="shared" si="4"/>
        <v>4.5889999999999986</v>
      </c>
      <c r="L48">
        <v>170.62100000000001</v>
      </c>
      <c r="M48">
        <f t="shared" si="5"/>
        <v>4.1310000000000002</v>
      </c>
      <c r="N48">
        <v>174.75200000000001</v>
      </c>
      <c r="O48">
        <f t="shared" si="6"/>
        <v>2.47199999999998</v>
      </c>
      <c r="P48">
        <v>177.22399999999999</v>
      </c>
      <c r="Q48">
        <f t="shared" si="7"/>
        <v>1.6050000000000182</v>
      </c>
      <c r="R48">
        <v>178.82900000000001</v>
      </c>
    </row>
    <row r="49" spans="1:18" x14ac:dyDescent="0.3">
      <c r="A49">
        <v>14.7</v>
      </c>
      <c r="B49">
        <v>153.46799999999999</v>
      </c>
      <c r="C49">
        <f t="shared" si="0"/>
        <v>1.6030000000000086</v>
      </c>
      <c r="D49">
        <v>155.071</v>
      </c>
      <c r="E49">
        <f t="shared" si="1"/>
        <v>2.4679999999999893</v>
      </c>
      <c r="F49">
        <v>157.53899999999999</v>
      </c>
      <c r="G49">
        <f t="shared" si="2"/>
        <v>4.1230000000000189</v>
      </c>
      <c r="H49">
        <v>161.66200000000001</v>
      </c>
      <c r="I49">
        <f t="shared" si="3"/>
        <v>4.5819999999999936</v>
      </c>
      <c r="J49">
        <v>166.244</v>
      </c>
      <c r="K49">
        <f t="shared" si="4"/>
        <v>4.5819999999999936</v>
      </c>
      <c r="L49">
        <v>170.82599999999999</v>
      </c>
      <c r="M49">
        <f t="shared" si="5"/>
        <v>4.1230000000000189</v>
      </c>
      <c r="N49">
        <v>174.94900000000001</v>
      </c>
      <c r="O49">
        <f t="shared" si="6"/>
        <v>2.4679999999999893</v>
      </c>
      <c r="P49">
        <v>177.417</v>
      </c>
      <c r="Q49">
        <f t="shared" si="7"/>
        <v>1.6030000000000086</v>
      </c>
      <c r="R49">
        <v>179.02</v>
      </c>
    </row>
    <row r="50" spans="1:18" x14ac:dyDescent="0.3">
      <c r="A50">
        <v>14.8</v>
      </c>
      <c r="B50">
        <v>153.702</v>
      </c>
      <c r="C50">
        <f t="shared" si="0"/>
        <v>1.5999999999999943</v>
      </c>
      <c r="D50">
        <v>155.30199999999999</v>
      </c>
      <c r="E50">
        <f t="shared" si="1"/>
        <v>2.4629999999999939</v>
      </c>
      <c r="F50">
        <v>157.76499999999999</v>
      </c>
      <c r="G50">
        <f t="shared" si="2"/>
        <v>4.1170000000000186</v>
      </c>
      <c r="H50">
        <v>161.88200000000001</v>
      </c>
      <c r="I50">
        <f t="shared" si="3"/>
        <v>4.5739999999999839</v>
      </c>
      <c r="J50">
        <v>166.45599999999999</v>
      </c>
      <c r="K50">
        <f t="shared" si="4"/>
        <v>4.5740000000000123</v>
      </c>
      <c r="L50">
        <v>171.03</v>
      </c>
      <c r="M50">
        <f t="shared" si="5"/>
        <v>4.1169999999999902</v>
      </c>
      <c r="N50">
        <v>175.14699999999999</v>
      </c>
      <c r="O50">
        <f t="shared" si="6"/>
        <v>2.4630000000000223</v>
      </c>
      <c r="P50">
        <v>177.61</v>
      </c>
      <c r="Q50">
        <f t="shared" si="7"/>
        <v>1.5999999999999943</v>
      </c>
      <c r="R50">
        <v>179.21</v>
      </c>
    </row>
    <row r="51" spans="1:18" x14ac:dyDescent="0.3">
      <c r="A51">
        <v>14.9</v>
      </c>
      <c r="B51">
        <v>153.935</v>
      </c>
      <c r="C51">
        <f t="shared" si="0"/>
        <v>1.5970000000000084</v>
      </c>
      <c r="D51">
        <v>155.53200000000001</v>
      </c>
      <c r="E51">
        <f t="shared" si="1"/>
        <v>2.4599999999999795</v>
      </c>
      <c r="F51">
        <v>157.99199999999999</v>
      </c>
      <c r="G51">
        <f t="shared" si="2"/>
        <v>4.1100000000000136</v>
      </c>
      <c r="H51">
        <v>162.102</v>
      </c>
      <c r="I51">
        <f t="shared" si="3"/>
        <v>4.5660000000000025</v>
      </c>
      <c r="J51">
        <v>166.66800000000001</v>
      </c>
      <c r="K51">
        <f t="shared" si="4"/>
        <v>4.5660000000000025</v>
      </c>
      <c r="L51">
        <v>171.23400000000001</v>
      </c>
      <c r="M51">
        <f t="shared" si="5"/>
        <v>4.1099999999999852</v>
      </c>
      <c r="N51">
        <v>175.34399999999999</v>
      </c>
      <c r="O51">
        <f t="shared" si="6"/>
        <v>2.460000000000008</v>
      </c>
      <c r="P51">
        <v>177.804</v>
      </c>
      <c r="Q51">
        <f t="shared" si="7"/>
        <v>1.5970000000000084</v>
      </c>
      <c r="R51">
        <v>179.40100000000001</v>
      </c>
    </row>
    <row r="52" spans="1:18" x14ac:dyDescent="0.3">
      <c r="A52">
        <v>15</v>
      </c>
      <c r="B52">
        <v>154.16800000000001</v>
      </c>
      <c r="C52">
        <f t="shared" si="0"/>
        <v>1.5949999999999989</v>
      </c>
      <c r="D52">
        <v>155.76300000000001</v>
      </c>
      <c r="E52">
        <f t="shared" si="1"/>
        <v>2.4549999999999841</v>
      </c>
      <c r="F52">
        <v>158.21799999999999</v>
      </c>
      <c r="G52">
        <f t="shared" si="2"/>
        <v>4.1030000000000086</v>
      </c>
      <c r="H52">
        <v>162.321</v>
      </c>
      <c r="I52">
        <f t="shared" si="3"/>
        <v>4.5589999999999975</v>
      </c>
      <c r="J52">
        <v>166.88</v>
      </c>
      <c r="K52">
        <f t="shared" si="4"/>
        <v>4.5589999999999975</v>
      </c>
      <c r="L52">
        <v>171.43899999999999</v>
      </c>
      <c r="M52">
        <f t="shared" si="5"/>
        <v>4.1030000000000086</v>
      </c>
      <c r="N52">
        <v>175.542</v>
      </c>
      <c r="O52">
        <f t="shared" si="6"/>
        <v>2.4550000000000125</v>
      </c>
      <c r="P52">
        <v>177.99700000000001</v>
      </c>
      <c r="Q52">
        <f t="shared" si="7"/>
        <v>1.5949999999999989</v>
      </c>
      <c r="R52">
        <v>179.59200000000001</v>
      </c>
    </row>
    <row r="53" spans="1:18" x14ac:dyDescent="0.3">
      <c r="A53">
        <v>15.1</v>
      </c>
      <c r="B53">
        <v>154.351</v>
      </c>
      <c r="C53">
        <f t="shared" si="0"/>
        <v>1.5929999999999893</v>
      </c>
      <c r="D53">
        <v>155.94399999999999</v>
      </c>
      <c r="E53">
        <f t="shared" si="1"/>
        <v>2.4510000000000218</v>
      </c>
      <c r="F53">
        <v>158.39500000000001</v>
      </c>
      <c r="G53">
        <f t="shared" si="2"/>
        <v>4.09699999999998</v>
      </c>
      <c r="H53">
        <v>162.49199999999999</v>
      </c>
      <c r="I53">
        <f t="shared" si="3"/>
        <v>4.5520000000000209</v>
      </c>
      <c r="J53">
        <v>167.04400000000001</v>
      </c>
      <c r="K53">
        <f t="shared" si="4"/>
        <v>4.5519999999999925</v>
      </c>
      <c r="L53">
        <v>171.596</v>
      </c>
      <c r="M53">
        <f t="shared" si="5"/>
        <v>4.0970000000000084</v>
      </c>
      <c r="N53">
        <v>175.69300000000001</v>
      </c>
      <c r="O53">
        <f t="shared" si="6"/>
        <v>2.4509999999999934</v>
      </c>
      <c r="P53">
        <v>178.14400000000001</v>
      </c>
      <c r="Q53">
        <f t="shared" si="7"/>
        <v>1.5929999999999893</v>
      </c>
      <c r="R53">
        <v>179.73699999999999</v>
      </c>
    </row>
    <row r="54" spans="1:18" x14ac:dyDescent="0.3">
      <c r="A54">
        <v>15.2</v>
      </c>
      <c r="B54">
        <v>154.53399999999999</v>
      </c>
      <c r="C54">
        <f t="shared" si="0"/>
        <v>1.5900000000000034</v>
      </c>
      <c r="D54">
        <v>156.124</v>
      </c>
      <c r="E54">
        <f t="shared" si="1"/>
        <v>2.4480000000000075</v>
      </c>
      <c r="F54">
        <v>158.572</v>
      </c>
      <c r="G54">
        <f t="shared" si="2"/>
        <v>4.0910000000000082</v>
      </c>
      <c r="H54">
        <v>162.66300000000001</v>
      </c>
      <c r="I54">
        <f t="shared" si="3"/>
        <v>4.5449999999999875</v>
      </c>
      <c r="J54">
        <v>167.208</v>
      </c>
      <c r="K54">
        <f t="shared" si="4"/>
        <v>4.5449999999999875</v>
      </c>
      <c r="L54">
        <v>171.75299999999999</v>
      </c>
      <c r="M54">
        <f t="shared" si="5"/>
        <v>4.0910000000000082</v>
      </c>
      <c r="N54">
        <v>175.84399999999999</v>
      </c>
      <c r="O54">
        <f t="shared" si="6"/>
        <v>2.4480000000000075</v>
      </c>
      <c r="P54">
        <v>178.292</v>
      </c>
      <c r="Q54">
        <f t="shared" si="7"/>
        <v>1.5900000000000034</v>
      </c>
      <c r="R54">
        <v>179.88200000000001</v>
      </c>
    </row>
    <row r="55" spans="1:18" x14ac:dyDescent="0.3">
      <c r="A55">
        <v>15.3</v>
      </c>
      <c r="B55">
        <v>154.71700000000001</v>
      </c>
      <c r="C55">
        <f t="shared" si="0"/>
        <v>1.5879999999999939</v>
      </c>
      <c r="D55">
        <v>156.30500000000001</v>
      </c>
      <c r="E55">
        <f t="shared" si="1"/>
        <v>2.4439999999999884</v>
      </c>
      <c r="F55">
        <v>158.749</v>
      </c>
      <c r="G55">
        <f t="shared" si="2"/>
        <v>4.085000000000008</v>
      </c>
      <c r="H55">
        <v>162.834</v>
      </c>
      <c r="I55">
        <f t="shared" si="3"/>
        <v>4.5380000000000109</v>
      </c>
      <c r="J55">
        <v>167.37200000000001</v>
      </c>
      <c r="K55">
        <f t="shared" si="4"/>
        <v>4.5379999999999825</v>
      </c>
      <c r="L55">
        <v>171.91</v>
      </c>
      <c r="M55">
        <f t="shared" si="5"/>
        <v>4.085000000000008</v>
      </c>
      <c r="N55">
        <v>175.995</v>
      </c>
      <c r="O55">
        <f t="shared" si="6"/>
        <v>2.4439999999999884</v>
      </c>
      <c r="P55">
        <v>178.43899999999999</v>
      </c>
      <c r="Q55">
        <f t="shared" si="7"/>
        <v>1.5879999999999939</v>
      </c>
      <c r="R55">
        <v>180.02699999999999</v>
      </c>
    </row>
    <row r="56" spans="1:18" x14ac:dyDescent="0.3">
      <c r="A56">
        <v>15.4</v>
      </c>
      <c r="B56">
        <v>154.9</v>
      </c>
      <c r="C56">
        <f t="shared" si="0"/>
        <v>1.5859999999999843</v>
      </c>
      <c r="D56">
        <v>156.48599999999999</v>
      </c>
      <c r="E56">
        <f t="shared" si="1"/>
        <v>2.4399999999999977</v>
      </c>
      <c r="F56">
        <v>158.92599999999999</v>
      </c>
      <c r="G56">
        <f t="shared" si="2"/>
        <v>4.0790000000000077</v>
      </c>
      <c r="H56">
        <v>163.005</v>
      </c>
      <c r="I56">
        <f t="shared" si="3"/>
        <v>4.5310000000000059</v>
      </c>
      <c r="J56">
        <v>167.536</v>
      </c>
      <c r="K56">
        <f t="shared" si="4"/>
        <v>4.5310000000000059</v>
      </c>
      <c r="L56">
        <v>172.06700000000001</v>
      </c>
      <c r="M56">
        <f t="shared" si="5"/>
        <v>4.0789999999999793</v>
      </c>
      <c r="N56">
        <v>176.14599999999999</v>
      </c>
      <c r="O56">
        <f t="shared" si="6"/>
        <v>2.4400000000000261</v>
      </c>
      <c r="P56">
        <v>178.58600000000001</v>
      </c>
      <c r="Q56">
        <f t="shared" si="7"/>
        <v>1.5859999999999843</v>
      </c>
      <c r="R56">
        <v>180.172</v>
      </c>
    </row>
    <row r="57" spans="1:18" x14ac:dyDescent="0.3">
      <c r="A57">
        <v>15.5</v>
      </c>
      <c r="B57">
        <v>155.084</v>
      </c>
      <c r="C57">
        <f t="shared" si="0"/>
        <v>1.5819999999999936</v>
      </c>
      <c r="D57">
        <v>156.666</v>
      </c>
      <c r="E57">
        <f t="shared" si="1"/>
        <v>2.4370000000000118</v>
      </c>
      <c r="F57">
        <v>159.10300000000001</v>
      </c>
      <c r="G57">
        <f t="shared" si="2"/>
        <v>4.0729999999999791</v>
      </c>
      <c r="H57">
        <v>163.17599999999999</v>
      </c>
      <c r="I57">
        <f t="shared" si="3"/>
        <v>4.5240000000000009</v>
      </c>
      <c r="J57">
        <v>167.7</v>
      </c>
      <c r="K57">
        <f t="shared" si="4"/>
        <v>4.5240000000000009</v>
      </c>
      <c r="L57">
        <v>172.22399999999999</v>
      </c>
      <c r="M57">
        <f t="shared" si="5"/>
        <v>4.0730000000000075</v>
      </c>
      <c r="N57">
        <v>176.297</v>
      </c>
      <c r="O57">
        <f t="shared" si="6"/>
        <v>2.4370000000000118</v>
      </c>
      <c r="P57">
        <v>178.73400000000001</v>
      </c>
      <c r="Q57">
        <f t="shared" si="7"/>
        <v>1.5819999999999936</v>
      </c>
      <c r="R57">
        <v>180.316</v>
      </c>
    </row>
    <row r="58" spans="1:18" x14ac:dyDescent="0.3">
      <c r="A58">
        <v>15.6</v>
      </c>
      <c r="B58">
        <v>155.22399999999999</v>
      </c>
      <c r="C58">
        <f t="shared" si="0"/>
        <v>1.5800000000000125</v>
      </c>
      <c r="D58">
        <v>156.804</v>
      </c>
      <c r="E58">
        <f t="shared" si="1"/>
        <v>2.4339999999999975</v>
      </c>
      <c r="F58">
        <v>159.238</v>
      </c>
      <c r="G58">
        <f t="shared" si="2"/>
        <v>4.0670000000000073</v>
      </c>
      <c r="H58">
        <v>163.30500000000001</v>
      </c>
      <c r="I58">
        <f t="shared" si="3"/>
        <v>4.5190000000000055</v>
      </c>
      <c r="J58">
        <v>167.82400000000001</v>
      </c>
      <c r="K58">
        <f t="shared" si="4"/>
        <v>4.518999999999977</v>
      </c>
      <c r="L58">
        <v>172.34299999999999</v>
      </c>
      <c r="M58">
        <f t="shared" si="5"/>
        <v>4.0670000000000073</v>
      </c>
      <c r="N58">
        <v>176.41</v>
      </c>
      <c r="O58">
        <f t="shared" si="6"/>
        <v>2.4339999999999975</v>
      </c>
      <c r="P58">
        <v>178.84399999999999</v>
      </c>
      <c r="Q58">
        <f t="shared" si="7"/>
        <v>1.5800000000000125</v>
      </c>
      <c r="R58">
        <v>180.42400000000001</v>
      </c>
    </row>
    <row r="59" spans="1:18" x14ac:dyDescent="0.3">
      <c r="A59">
        <v>15.7</v>
      </c>
      <c r="B59">
        <v>155.364</v>
      </c>
      <c r="C59">
        <f t="shared" si="0"/>
        <v>1.578000000000003</v>
      </c>
      <c r="D59">
        <v>156.94200000000001</v>
      </c>
      <c r="E59">
        <f t="shared" si="1"/>
        <v>2.4309999999999832</v>
      </c>
      <c r="F59">
        <v>159.37299999999999</v>
      </c>
      <c r="G59">
        <f t="shared" si="2"/>
        <v>4.0620000000000118</v>
      </c>
      <c r="H59">
        <v>163.435</v>
      </c>
      <c r="I59">
        <f t="shared" si="3"/>
        <v>4.5130000000000052</v>
      </c>
      <c r="J59">
        <v>167.94800000000001</v>
      </c>
      <c r="K59">
        <f t="shared" si="4"/>
        <v>4.5130000000000052</v>
      </c>
      <c r="L59">
        <v>172.46100000000001</v>
      </c>
      <c r="M59">
        <f t="shared" si="5"/>
        <v>4.0619999999999834</v>
      </c>
      <c r="N59">
        <v>176.523</v>
      </c>
      <c r="O59">
        <f t="shared" si="6"/>
        <v>2.4310000000000116</v>
      </c>
      <c r="P59">
        <v>178.95400000000001</v>
      </c>
      <c r="Q59">
        <f t="shared" si="7"/>
        <v>1.578000000000003</v>
      </c>
      <c r="R59">
        <v>180.53200000000001</v>
      </c>
    </row>
    <row r="60" spans="1:18" x14ac:dyDescent="0.3">
      <c r="A60">
        <v>15.8</v>
      </c>
      <c r="B60">
        <v>155.50399999999999</v>
      </c>
      <c r="C60">
        <f t="shared" si="0"/>
        <v>1.5760000000000218</v>
      </c>
      <c r="D60">
        <v>157.08000000000001</v>
      </c>
      <c r="E60">
        <f t="shared" si="1"/>
        <v>2.4279999999999973</v>
      </c>
      <c r="F60">
        <v>159.50800000000001</v>
      </c>
      <c r="G60">
        <f t="shared" si="2"/>
        <v>4.0569999999999879</v>
      </c>
      <c r="H60">
        <v>163.565</v>
      </c>
      <c r="I60">
        <f t="shared" si="3"/>
        <v>4.507000000000005</v>
      </c>
      <c r="J60">
        <v>168.072</v>
      </c>
      <c r="K60">
        <f t="shared" si="4"/>
        <v>4.507000000000005</v>
      </c>
      <c r="L60">
        <v>172.57900000000001</v>
      </c>
      <c r="M60">
        <f t="shared" si="5"/>
        <v>4.0569999999999879</v>
      </c>
      <c r="N60">
        <v>176.636</v>
      </c>
      <c r="O60">
        <f t="shared" si="6"/>
        <v>2.4279999999999973</v>
      </c>
      <c r="P60">
        <v>179.06399999999999</v>
      </c>
      <c r="Q60">
        <f t="shared" si="7"/>
        <v>1.5759999999999934</v>
      </c>
      <c r="R60">
        <v>180.64</v>
      </c>
    </row>
    <row r="61" spans="1:18" x14ac:dyDescent="0.3">
      <c r="A61">
        <v>15.9</v>
      </c>
      <c r="B61">
        <v>155.64400000000001</v>
      </c>
      <c r="C61">
        <f t="shared" si="0"/>
        <v>1.5739999999999839</v>
      </c>
      <c r="D61">
        <v>157.21799999999999</v>
      </c>
      <c r="E61">
        <f t="shared" si="1"/>
        <v>2.4250000000000114</v>
      </c>
      <c r="F61">
        <v>159.643</v>
      </c>
      <c r="G61">
        <f t="shared" si="2"/>
        <v>4.0509999999999877</v>
      </c>
      <c r="H61">
        <v>163.69399999999999</v>
      </c>
      <c r="I61">
        <f t="shared" si="3"/>
        <v>4.5020000000000095</v>
      </c>
      <c r="J61">
        <v>168.196</v>
      </c>
      <c r="K61">
        <f t="shared" si="4"/>
        <v>4.5020000000000095</v>
      </c>
      <c r="L61">
        <v>172.69800000000001</v>
      </c>
      <c r="M61">
        <f t="shared" si="5"/>
        <v>4.0509999999999877</v>
      </c>
      <c r="N61">
        <v>176.749</v>
      </c>
      <c r="O61">
        <f t="shared" si="6"/>
        <v>2.4250000000000114</v>
      </c>
      <c r="P61">
        <v>179.17400000000001</v>
      </c>
      <c r="Q61">
        <f t="shared" si="7"/>
        <v>1.5739999999999839</v>
      </c>
      <c r="R61">
        <v>180.74799999999999</v>
      </c>
    </row>
    <row r="62" spans="1:18" x14ac:dyDescent="0.3">
      <c r="A62">
        <v>16</v>
      </c>
      <c r="B62">
        <v>155.78399999999999</v>
      </c>
      <c r="C62">
        <f t="shared" si="0"/>
        <v>1.5720000000000027</v>
      </c>
      <c r="D62">
        <v>157.35599999999999</v>
      </c>
      <c r="E62">
        <f t="shared" si="1"/>
        <v>2.421999999999997</v>
      </c>
      <c r="F62">
        <v>159.77799999999999</v>
      </c>
      <c r="G62">
        <f t="shared" si="2"/>
        <v>4.0460000000000207</v>
      </c>
      <c r="H62">
        <v>163.82400000000001</v>
      </c>
      <c r="I62">
        <f t="shared" si="3"/>
        <v>4.4959999999999809</v>
      </c>
      <c r="J62">
        <v>168.32</v>
      </c>
      <c r="K62">
        <f t="shared" si="4"/>
        <v>4.4960000000000093</v>
      </c>
      <c r="L62">
        <v>172.816</v>
      </c>
      <c r="M62">
        <f t="shared" si="5"/>
        <v>4.0459999999999923</v>
      </c>
      <c r="N62">
        <v>176.86199999999999</v>
      </c>
      <c r="O62">
        <f t="shared" si="6"/>
        <v>2.421999999999997</v>
      </c>
      <c r="P62">
        <v>179.28399999999999</v>
      </c>
      <c r="Q62">
        <f t="shared" si="7"/>
        <v>1.5720000000000027</v>
      </c>
      <c r="R62">
        <v>180.85599999999999</v>
      </c>
    </row>
    <row r="63" spans="1:18" x14ac:dyDescent="0.3">
      <c r="A63">
        <v>16.100000000000001</v>
      </c>
      <c r="B63">
        <v>155.898</v>
      </c>
      <c r="C63">
        <f t="shared" si="0"/>
        <v>1.5699999999999932</v>
      </c>
      <c r="D63">
        <v>157.46799999999999</v>
      </c>
      <c r="E63">
        <f t="shared" si="1"/>
        <v>2.4180000000000064</v>
      </c>
      <c r="F63">
        <v>159.886</v>
      </c>
      <c r="G63">
        <f t="shared" si="2"/>
        <v>4.0409999999999968</v>
      </c>
      <c r="H63">
        <v>163.92699999999999</v>
      </c>
      <c r="I63">
        <f t="shared" si="3"/>
        <v>4.4890000000000043</v>
      </c>
      <c r="J63">
        <v>168.416</v>
      </c>
      <c r="K63">
        <f t="shared" si="4"/>
        <v>4.4890000000000043</v>
      </c>
      <c r="L63">
        <v>172.905</v>
      </c>
      <c r="M63">
        <f t="shared" si="5"/>
        <v>4.0409999999999968</v>
      </c>
      <c r="N63">
        <v>176.946</v>
      </c>
      <c r="O63">
        <f t="shared" si="6"/>
        <v>2.4180000000000064</v>
      </c>
      <c r="P63">
        <v>179.364</v>
      </c>
      <c r="Q63">
        <f t="shared" si="7"/>
        <v>1.5699999999999932</v>
      </c>
      <c r="R63">
        <v>180.934</v>
      </c>
    </row>
    <row r="64" spans="1:18" x14ac:dyDescent="0.3">
      <c r="A64">
        <v>16.2</v>
      </c>
      <c r="B64">
        <v>156.012</v>
      </c>
      <c r="C64">
        <f t="shared" si="0"/>
        <v>1.5680000000000121</v>
      </c>
      <c r="D64">
        <v>157.58000000000001</v>
      </c>
      <c r="E64">
        <f t="shared" si="1"/>
        <v>2.414999999999992</v>
      </c>
      <c r="F64">
        <v>159.995</v>
      </c>
      <c r="G64">
        <f t="shared" si="2"/>
        <v>4.0339999999999918</v>
      </c>
      <c r="H64">
        <v>164.029</v>
      </c>
      <c r="I64">
        <f t="shared" si="3"/>
        <v>4.4830000000000041</v>
      </c>
      <c r="J64">
        <v>168.512</v>
      </c>
      <c r="K64">
        <f t="shared" si="4"/>
        <v>4.4830000000000041</v>
      </c>
      <c r="L64">
        <v>172.995</v>
      </c>
      <c r="M64">
        <f t="shared" si="5"/>
        <v>4.0339999999999918</v>
      </c>
      <c r="N64">
        <v>177.029</v>
      </c>
      <c r="O64">
        <f t="shared" si="6"/>
        <v>2.414999999999992</v>
      </c>
      <c r="P64">
        <v>179.44399999999999</v>
      </c>
      <c r="Q64">
        <f t="shared" si="7"/>
        <v>1.5680000000000121</v>
      </c>
      <c r="R64">
        <v>181.012</v>
      </c>
    </row>
    <row r="65" spans="1:18" x14ac:dyDescent="0.3">
      <c r="A65">
        <v>16.3</v>
      </c>
      <c r="B65">
        <v>156.126</v>
      </c>
      <c r="C65">
        <f t="shared" si="0"/>
        <v>1.5660000000000025</v>
      </c>
      <c r="D65">
        <v>157.69200000000001</v>
      </c>
      <c r="E65">
        <f t="shared" si="1"/>
        <v>2.4110000000000014</v>
      </c>
      <c r="F65">
        <v>160.10300000000001</v>
      </c>
      <c r="G65">
        <f t="shared" si="2"/>
        <v>4.0289999999999964</v>
      </c>
      <c r="H65">
        <v>164.13200000000001</v>
      </c>
      <c r="I65">
        <f t="shared" si="3"/>
        <v>4.4759999999999991</v>
      </c>
      <c r="J65">
        <v>168.608</v>
      </c>
      <c r="K65">
        <f t="shared" si="4"/>
        <v>4.4759999999999991</v>
      </c>
      <c r="L65">
        <v>173.084</v>
      </c>
      <c r="M65">
        <f t="shared" si="5"/>
        <v>4.0289999999999964</v>
      </c>
      <c r="N65">
        <v>177.113</v>
      </c>
      <c r="O65">
        <f t="shared" si="6"/>
        <v>2.4110000000000014</v>
      </c>
      <c r="P65">
        <v>179.524</v>
      </c>
      <c r="Q65">
        <f t="shared" si="7"/>
        <v>1.5660000000000025</v>
      </c>
      <c r="R65">
        <v>181.09</v>
      </c>
    </row>
    <row r="66" spans="1:18" x14ac:dyDescent="0.3">
      <c r="A66">
        <v>16.399999999999999</v>
      </c>
      <c r="B66">
        <v>156.24100000000001</v>
      </c>
      <c r="C66">
        <f t="shared" si="0"/>
        <v>1.5629999999999882</v>
      </c>
      <c r="D66">
        <v>157.804</v>
      </c>
      <c r="E66">
        <f t="shared" si="1"/>
        <v>2.407999999999987</v>
      </c>
      <c r="F66">
        <v>160.21199999999999</v>
      </c>
      <c r="G66">
        <f t="shared" si="2"/>
        <v>4.0220000000000198</v>
      </c>
      <c r="H66">
        <v>164.23400000000001</v>
      </c>
      <c r="I66">
        <f t="shared" si="3"/>
        <v>4.4699999999999989</v>
      </c>
      <c r="J66">
        <v>168.70400000000001</v>
      </c>
      <c r="K66">
        <f t="shared" si="4"/>
        <v>4.4699999999999989</v>
      </c>
      <c r="L66">
        <v>173.17400000000001</v>
      </c>
      <c r="M66">
        <f t="shared" si="5"/>
        <v>4.0219999999999914</v>
      </c>
      <c r="N66">
        <v>177.196</v>
      </c>
      <c r="O66">
        <f t="shared" si="6"/>
        <v>2.4080000000000155</v>
      </c>
      <c r="P66">
        <v>179.60400000000001</v>
      </c>
      <c r="Q66">
        <f t="shared" si="7"/>
        <v>1.5629999999999882</v>
      </c>
      <c r="R66">
        <v>181.167</v>
      </c>
    </row>
    <row r="67" spans="1:18" x14ac:dyDescent="0.3">
      <c r="A67">
        <v>16.5</v>
      </c>
      <c r="B67">
        <v>156.35499999999999</v>
      </c>
      <c r="C67">
        <f t="shared" ref="C67:C82" si="8">D67-B67</f>
        <v>1.561000000000007</v>
      </c>
      <c r="D67">
        <v>157.916</v>
      </c>
      <c r="E67">
        <f t="shared" ref="E67:E82" si="9">F67-D67</f>
        <v>2.4039999999999964</v>
      </c>
      <c r="F67">
        <v>160.32</v>
      </c>
      <c r="G67">
        <f t="shared" ref="G67:G82" si="10">H67-F67</f>
        <v>4.0169999999999959</v>
      </c>
      <c r="H67">
        <v>164.33699999999999</v>
      </c>
      <c r="I67">
        <f t="shared" ref="I67:I82" si="11">J67-H67</f>
        <v>4.4630000000000223</v>
      </c>
      <c r="J67">
        <v>168.8</v>
      </c>
      <c r="K67">
        <f t="shared" ref="K67:K82" si="12">L67-J67</f>
        <v>4.4629999999999939</v>
      </c>
      <c r="L67">
        <v>173.26300000000001</v>
      </c>
      <c r="M67">
        <f t="shared" ref="M67:M82" si="13">N67-L67</f>
        <v>4.0169999999999959</v>
      </c>
      <c r="N67">
        <v>177.28</v>
      </c>
      <c r="O67">
        <f t="shared" ref="O67:O82" si="14">P67-N67</f>
        <v>2.4039999999999964</v>
      </c>
      <c r="P67">
        <v>179.684</v>
      </c>
      <c r="Q67">
        <f t="shared" ref="Q67:Q82" si="15">R67-P67</f>
        <v>1.561000000000007</v>
      </c>
      <c r="R67">
        <v>181.245</v>
      </c>
    </row>
    <row r="68" spans="1:18" x14ac:dyDescent="0.3">
      <c r="A68">
        <v>16.600000000000001</v>
      </c>
      <c r="B68">
        <v>156.44900000000001</v>
      </c>
      <c r="C68">
        <f t="shared" si="8"/>
        <v>1.5589999999999975</v>
      </c>
      <c r="D68">
        <v>158.00800000000001</v>
      </c>
      <c r="E68">
        <f t="shared" si="9"/>
        <v>2.3999999999999773</v>
      </c>
      <c r="F68">
        <v>160.40799999999999</v>
      </c>
      <c r="G68">
        <f t="shared" si="10"/>
        <v>4.0100000000000193</v>
      </c>
      <c r="H68">
        <v>164.41800000000001</v>
      </c>
      <c r="I68">
        <f t="shared" si="11"/>
        <v>4.4559999999999889</v>
      </c>
      <c r="J68">
        <v>168.874</v>
      </c>
      <c r="K68">
        <f t="shared" si="12"/>
        <v>4.4560000000000173</v>
      </c>
      <c r="L68">
        <v>173.33</v>
      </c>
      <c r="M68">
        <f t="shared" si="13"/>
        <v>4.0099999999999909</v>
      </c>
      <c r="N68">
        <v>177.34</v>
      </c>
      <c r="O68">
        <f t="shared" si="14"/>
        <v>2.4000000000000057</v>
      </c>
      <c r="P68">
        <v>179.74</v>
      </c>
      <c r="Q68">
        <f t="shared" si="15"/>
        <v>1.5589999999999975</v>
      </c>
      <c r="R68">
        <v>181.29900000000001</v>
      </c>
    </row>
    <row r="69" spans="1:18" x14ac:dyDescent="0.3">
      <c r="A69">
        <v>16.7</v>
      </c>
      <c r="B69">
        <v>156.54300000000001</v>
      </c>
      <c r="C69">
        <f t="shared" si="8"/>
        <v>1.5559999999999832</v>
      </c>
      <c r="D69">
        <v>158.09899999999999</v>
      </c>
      <c r="E69">
        <f t="shared" si="9"/>
        <v>2.396000000000015</v>
      </c>
      <c r="F69">
        <v>160.495</v>
      </c>
      <c r="G69">
        <f t="shared" si="10"/>
        <v>4.0039999999999907</v>
      </c>
      <c r="H69">
        <v>164.499</v>
      </c>
      <c r="I69">
        <f t="shared" si="11"/>
        <v>4.4490000000000123</v>
      </c>
      <c r="J69">
        <v>168.94800000000001</v>
      </c>
      <c r="K69">
        <f t="shared" si="12"/>
        <v>4.4489999999999839</v>
      </c>
      <c r="L69">
        <v>173.39699999999999</v>
      </c>
      <c r="M69">
        <f t="shared" si="13"/>
        <v>4.0040000000000191</v>
      </c>
      <c r="N69">
        <v>177.40100000000001</v>
      </c>
      <c r="O69">
        <f t="shared" si="14"/>
        <v>2.3959999999999866</v>
      </c>
      <c r="P69">
        <v>179.797</v>
      </c>
      <c r="Q69">
        <f t="shared" si="15"/>
        <v>1.5560000000000116</v>
      </c>
      <c r="R69">
        <v>181.35300000000001</v>
      </c>
    </row>
    <row r="70" spans="1:18" x14ac:dyDescent="0.3">
      <c r="A70">
        <v>16.8</v>
      </c>
      <c r="B70">
        <v>156.637</v>
      </c>
      <c r="C70">
        <f t="shared" si="8"/>
        <v>1.5529999999999973</v>
      </c>
      <c r="D70">
        <v>158.19</v>
      </c>
      <c r="E70">
        <f t="shared" si="9"/>
        <v>2.3930000000000007</v>
      </c>
      <c r="F70">
        <v>160.583</v>
      </c>
      <c r="G70">
        <f t="shared" si="10"/>
        <v>3.9970000000000141</v>
      </c>
      <c r="H70">
        <v>164.58</v>
      </c>
      <c r="I70">
        <f t="shared" si="11"/>
        <v>4.4419999999999789</v>
      </c>
      <c r="J70">
        <v>169.02199999999999</v>
      </c>
      <c r="K70">
        <f t="shared" si="12"/>
        <v>4.4420000000000073</v>
      </c>
      <c r="L70">
        <v>173.464</v>
      </c>
      <c r="M70">
        <f t="shared" si="13"/>
        <v>3.9970000000000141</v>
      </c>
      <c r="N70">
        <v>177.46100000000001</v>
      </c>
      <c r="O70">
        <f t="shared" si="14"/>
        <v>2.3930000000000007</v>
      </c>
      <c r="P70">
        <v>179.85400000000001</v>
      </c>
      <c r="Q70">
        <f t="shared" si="15"/>
        <v>1.5529999999999973</v>
      </c>
      <c r="R70">
        <v>181.40700000000001</v>
      </c>
    </row>
    <row r="71" spans="1:18" x14ac:dyDescent="0.3">
      <c r="A71">
        <v>16.899999999999999</v>
      </c>
      <c r="B71">
        <v>156.73099999999999</v>
      </c>
      <c r="C71">
        <f t="shared" si="8"/>
        <v>1.5510000000000161</v>
      </c>
      <c r="D71">
        <v>158.28200000000001</v>
      </c>
      <c r="E71">
        <f t="shared" si="9"/>
        <v>2.3889999999999816</v>
      </c>
      <c r="F71">
        <v>160.67099999999999</v>
      </c>
      <c r="G71">
        <f t="shared" si="10"/>
        <v>3.9910000000000139</v>
      </c>
      <c r="H71">
        <v>164.66200000000001</v>
      </c>
      <c r="I71">
        <f t="shared" si="11"/>
        <v>4.4339999999999975</v>
      </c>
      <c r="J71">
        <v>169.096</v>
      </c>
      <c r="K71">
        <f t="shared" si="12"/>
        <v>4.4339999999999975</v>
      </c>
      <c r="L71">
        <v>173.53</v>
      </c>
      <c r="M71">
        <f t="shared" si="13"/>
        <v>3.9909999999999854</v>
      </c>
      <c r="N71">
        <v>177.52099999999999</v>
      </c>
      <c r="O71">
        <f t="shared" si="14"/>
        <v>2.38900000000001</v>
      </c>
      <c r="P71">
        <v>179.91</v>
      </c>
      <c r="Q71">
        <f t="shared" si="15"/>
        <v>1.5510000000000161</v>
      </c>
      <c r="R71">
        <v>181.46100000000001</v>
      </c>
    </row>
    <row r="72" spans="1:18" x14ac:dyDescent="0.3">
      <c r="A72">
        <v>17</v>
      </c>
      <c r="B72">
        <v>156.82499999999999</v>
      </c>
      <c r="C72">
        <f t="shared" si="8"/>
        <v>1.5490000000000066</v>
      </c>
      <c r="D72">
        <v>158.374</v>
      </c>
      <c r="E72">
        <f t="shared" si="9"/>
        <v>2.3840000000000146</v>
      </c>
      <c r="F72">
        <v>160.75800000000001</v>
      </c>
      <c r="G72">
        <f t="shared" si="10"/>
        <v>3.9849999999999852</v>
      </c>
      <c r="H72">
        <v>164.74299999999999</v>
      </c>
      <c r="I72">
        <f t="shared" si="11"/>
        <v>4.4269999999999925</v>
      </c>
      <c r="J72">
        <v>169.17</v>
      </c>
      <c r="K72">
        <f t="shared" si="12"/>
        <v>4.4270000000000209</v>
      </c>
      <c r="L72">
        <v>173.59700000000001</v>
      </c>
      <c r="M72">
        <f t="shared" si="13"/>
        <v>3.9849999999999852</v>
      </c>
      <c r="N72">
        <v>177.58199999999999</v>
      </c>
      <c r="O72">
        <f t="shared" si="14"/>
        <v>2.3840000000000146</v>
      </c>
      <c r="P72">
        <v>179.96600000000001</v>
      </c>
      <c r="Q72">
        <f t="shared" si="15"/>
        <v>1.5489999999999782</v>
      </c>
      <c r="R72">
        <v>181.51499999999999</v>
      </c>
    </row>
    <row r="73" spans="1:18" x14ac:dyDescent="0.3">
      <c r="A73">
        <v>17.100000000000001</v>
      </c>
      <c r="B73">
        <v>156.898</v>
      </c>
      <c r="C73">
        <f t="shared" si="8"/>
        <v>1.546999999999997</v>
      </c>
      <c r="D73">
        <v>158.44499999999999</v>
      </c>
      <c r="E73">
        <f t="shared" si="9"/>
        <v>2.3810000000000002</v>
      </c>
      <c r="F73">
        <v>160.82599999999999</v>
      </c>
      <c r="G73">
        <f t="shared" si="10"/>
        <v>3.9800000000000182</v>
      </c>
      <c r="H73">
        <v>164.80600000000001</v>
      </c>
      <c r="I73">
        <f t="shared" si="11"/>
        <v>4.421999999999997</v>
      </c>
      <c r="J73">
        <v>169.22800000000001</v>
      </c>
      <c r="K73">
        <f t="shared" si="12"/>
        <v>4.421999999999997</v>
      </c>
      <c r="L73">
        <v>173.65</v>
      </c>
      <c r="M73">
        <f t="shared" si="13"/>
        <v>3.9799999999999898</v>
      </c>
      <c r="N73">
        <v>177.63</v>
      </c>
      <c r="O73">
        <f t="shared" si="14"/>
        <v>2.3810000000000002</v>
      </c>
      <c r="P73">
        <v>180.011</v>
      </c>
      <c r="Q73">
        <f t="shared" si="15"/>
        <v>1.546999999999997</v>
      </c>
      <c r="R73">
        <v>181.55799999999999</v>
      </c>
    </row>
    <row r="74" spans="1:18" x14ac:dyDescent="0.3">
      <c r="A74">
        <v>17.2</v>
      </c>
      <c r="B74">
        <v>156.971</v>
      </c>
      <c r="C74">
        <f t="shared" si="8"/>
        <v>1.5449999999999875</v>
      </c>
      <c r="D74">
        <v>158.51599999999999</v>
      </c>
      <c r="E74">
        <f t="shared" si="9"/>
        <v>2.3780000000000143</v>
      </c>
      <c r="F74">
        <v>160.89400000000001</v>
      </c>
      <c r="G74">
        <f t="shared" si="10"/>
        <v>3.9749999999999943</v>
      </c>
      <c r="H74">
        <v>164.869</v>
      </c>
      <c r="I74">
        <f t="shared" si="11"/>
        <v>4.4170000000000016</v>
      </c>
      <c r="J74">
        <v>169.286</v>
      </c>
      <c r="K74">
        <f t="shared" si="12"/>
        <v>4.4170000000000016</v>
      </c>
      <c r="L74">
        <v>173.703</v>
      </c>
      <c r="M74">
        <f t="shared" si="13"/>
        <v>3.9749999999999943</v>
      </c>
      <c r="N74">
        <v>177.678</v>
      </c>
      <c r="O74">
        <f t="shared" si="14"/>
        <v>2.3780000000000143</v>
      </c>
      <c r="P74">
        <v>180.05600000000001</v>
      </c>
      <c r="Q74">
        <f t="shared" si="15"/>
        <v>1.5449999999999875</v>
      </c>
      <c r="R74">
        <v>181.601</v>
      </c>
    </row>
    <row r="75" spans="1:18" x14ac:dyDescent="0.3">
      <c r="A75">
        <v>17.3</v>
      </c>
      <c r="B75">
        <v>157.04300000000001</v>
      </c>
      <c r="C75">
        <f t="shared" si="8"/>
        <v>1.5439999999999827</v>
      </c>
      <c r="D75">
        <v>158.58699999999999</v>
      </c>
      <c r="E75">
        <f t="shared" si="9"/>
        <v>2.3760000000000048</v>
      </c>
      <c r="F75">
        <v>160.96299999999999</v>
      </c>
      <c r="G75">
        <f t="shared" si="10"/>
        <v>3.9699999999999989</v>
      </c>
      <c r="H75">
        <v>164.93299999999999</v>
      </c>
      <c r="I75">
        <f t="shared" si="11"/>
        <v>4.4110000000000014</v>
      </c>
      <c r="J75">
        <v>169.34399999999999</v>
      </c>
      <c r="K75">
        <f t="shared" si="12"/>
        <v>4.4110000000000014</v>
      </c>
      <c r="L75">
        <v>173.755</v>
      </c>
      <c r="M75">
        <f t="shared" si="13"/>
        <v>3.9699999999999989</v>
      </c>
      <c r="N75">
        <v>177.72499999999999</v>
      </c>
      <c r="O75">
        <f t="shared" si="14"/>
        <v>2.3760000000000048</v>
      </c>
      <c r="P75">
        <v>180.101</v>
      </c>
      <c r="Q75">
        <f t="shared" si="15"/>
        <v>1.5440000000000111</v>
      </c>
      <c r="R75">
        <v>181.64500000000001</v>
      </c>
    </row>
    <row r="76" spans="1:18" x14ac:dyDescent="0.3">
      <c r="A76">
        <v>17.399999999999999</v>
      </c>
      <c r="B76">
        <v>157.11600000000001</v>
      </c>
      <c r="C76">
        <f t="shared" si="8"/>
        <v>1.5419999999999732</v>
      </c>
      <c r="D76">
        <v>158.65799999999999</v>
      </c>
      <c r="E76">
        <f t="shared" si="9"/>
        <v>2.3730000000000189</v>
      </c>
      <c r="F76">
        <v>161.03100000000001</v>
      </c>
      <c r="G76">
        <f t="shared" si="10"/>
        <v>3.9650000000000034</v>
      </c>
      <c r="H76">
        <v>164.99600000000001</v>
      </c>
      <c r="I76">
        <f t="shared" si="11"/>
        <v>4.4059999999999775</v>
      </c>
      <c r="J76">
        <v>169.40199999999999</v>
      </c>
      <c r="K76">
        <f t="shared" si="12"/>
        <v>4.4060000000000059</v>
      </c>
      <c r="L76">
        <v>173.80799999999999</v>
      </c>
      <c r="M76">
        <f t="shared" si="13"/>
        <v>3.9650000000000034</v>
      </c>
      <c r="N76">
        <v>177.773</v>
      </c>
      <c r="O76">
        <f t="shared" si="14"/>
        <v>2.3729999999999905</v>
      </c>
      <c r="P76">
        <v>180.14599999999999</v>
      </c>
      <c r="Q76">
        <f t="shared" si="15"/>
        <v>1.5420000000000016</v>
      </c>
      <c r="R76">
        <v>181.68799999999999</v>
      </c>
    </row>
    <row r="77" spans="1:18" x14ac:dyDescent="0.3">
      <c r="A77">
        <v>17.5</v>
      </c>
      <c r="B77">
        <v>157.18899999999999</v>
      </c>
      <c r="C77">
        <f t="shared" si="8"/>
        <v>1.5400000000000205</v>
      </c>
      <c r="D77">
        <v>158.72900000000001</v>
      </c>
      <c r="E77">
        <f t="shared" si="9"/>
        <v>2.3699999999999761</v>
      </c>
      <c r="F77">
        <v>161.09899999999999</v>
      </c>
      <c r="G77">
        <f t="shared" si="10"/>
        <v>3.960000000000008</v>
      </c>
      <c r="H77">
        <v>165.059</v>
      </c>
      <c r="I77">
        <f t="shared" si="11"/>
        <v>4.4010000000000105</v>
      </c>
      <c r="J77">
        <v>169.46</v>
      </c>
      <c r="K77">
        <f t="shared" si="12"/>
        <v>4.400999999999982</v>
      </c>
      <c r="L77">
        <v>173.86099999999999</v>
      </c>
      <c r="M77">
        <f t="shared" si="13"/>
        <v>3.960000000000008</v>
      </c>
      <c r="N77">
        <v>177.821</v>
      </c>
      <c r="O77">
        <f t="shared" si="14"/>
        <v>2.3700000000000045</v>
      </c>
      <c r="P77">
        <v>180.191</v>
      </c>
      <c r="Q77">
        <f t="shared" si="15"/>
        <v>1.539999999999992</v>
      </c>
      <c r="R77">
        <v>181.73099999999999</v>
      </c>
    </row>
    <row r="78" spans="1:18" x14ac:dyDescent="0.3">
      <c r="A78">
        <v>17.600000000000001</v>
      </c>
      <c r="B78">
        <v>157.251</v>
      </c>
      <c r="C78">
        <f t="shared" si="8"/>
        <v>1.5370000000000061</v>
      </c>
      <c r="D78">
        <v>158.78800000000001</v>
      </c>
      <c r="E78">
        <f t="shared" si="9"/>
        <v>2.367999999999995</v>
      </c>
      <c r="F78">
        <v>161.15600000000001</v>
      </c>
      <c r="G78">
        <f t="shared" si="10"/>
        <v>3.9549999999999841</v>
      </c>
      <c r="H78">
        <v>165.11099999999999</v>
      </c>
      <c r="I78">
        <f t="shared" si="11"/>
        <v>4.3950000000000102</v>
      </c>
      <c r="J78">
        <v>169.506</v>
      </c>
      <c r="K78">
        <f t="shared" si="12"/>
        <v>4.3950000000000102</v>
      </c>
      <c r="L78">
        <v>173.90100000000001</v>
      </c>
      <c r="M78">
        <f t="shared" si="13"/>
        <v>3.9549999999999841</v>
      </c>
      <c r="N78">
        <v>177.85599999999999</v>
      </c>
      <c r="O78">
        <f t="shared" si="14"/>
        <v>2.367999999999995</v>
      </c>
      <c r="P78">
        <v>180.22399999999999</v>
      </c>
      <c r="Q78">
        <f t="shared" si="15"/>
        <v>1.5370000000000061</v>
      </c>
      <c r="R78">
        <v>181.761</v>
      </c>
    </row>
    <row r="79" spans="1:18" x14ac:dyDescent="0.3">
      <c r="A79">
        <v>17.7</v>
      </c>
      <c r="B79">
        <v>157.31299999999999</v>
      </c>
      <c r="C79">
        <f t="shared" si="8"/>
        <v>1.535000000000025</v>
      </c>
      <c r="D79">
        <v>158.84800000000001</v>
      </c>
      <c r="E79">
        <f t="shared" si="9"/>
        <v>2.3639999999999759</v>
      </c>
      <c r="F79">
        <v>161.21199999999999</v>
      </c>
      <c r="G79">
        <f t="shared" si="10"/>
        <v>3.9510000000000218</v>
      </c>
      <c r="H79">
        <v>165.16300000000001</v>
      </c>
      <c r="I79">
        <f t="shared" si="11"/>
        <v>4.3889999999999816</v>
      </c>
      <c r="J79">
        <v>169.55199999999999</v>
      </c>
      <c r="K79">
        <f t="shared" si="12"/>
        <v>4.38900000000001</v>
      </c>
      <c r="L79">
        <v>173.941</v>
      </c>
      <c r="M79">
        <f t="shared" si="13"/>
        <v>3.9509999999999934</v>
      </c>
      <c r="N79">
        <v>177.892</v>
      </c>
      <c r="O79">
        <f t="shared" si="14"/>
        <v>2.3640000000000043</v>
      </c>
      <c r="P79">
        <v>180.256</v>
      </c>
      <c r="Q79">
        <f t="shared" si="15"/>
        <v>1.5349999999999966</v>
      </c>
      <c r="R79">
        <v>181.791</v>
      </c>
    </row>
    <row r="80" spans="1:18" x14ac:dyDescent="0.3">
      <c r="A80">
        <v>17.8</v>
      </c>
      <c r="B80">
        <v>157.375</v>
      </c>
      <c r="C80">
        <f t="shared" si="8"/>
        <v>1.532999999999987</v>
      </c>
      <c r="D80">
        <v>158.90799999999999</v>
      </c>
      <c r="E80">
        <f t="shared" si="9"/>
        <v>2.3610000000000184</v>
      </c>
      <c r="F80">
        <v>161.26900000000001</v>
      </c>
      <c r="G80">
        <f t="shared" si="10"/>
        <v>3.9449999999999932</v>
      </c>
      <c r="H80">
        <v>165.214</v>
      </c>
      <c r="I80">
        <f t="shared" si="11"/>
        <v>4.3840000000000146</v>
      </c>
      <c r="J80">
        <v>169.59800000000001</v>
      </c>
      <c r="K80">
        <f t="shared" si="12"/>
        <v>4.3839999999999861</v>
      </c>
      <c r="L80">
        <v>173.982</v>
      </c>
      <c r="M80">
        <f t="shared" si="13"/>
        <v>3.9449999999999932</v>
      </c>
      <c r="N80">
        <v>177.92699999999999</v>
      </c>
      <c r="O80">
        <f t="shared" si="14"/>
        <v>2.3610000000000184</v>
      </c>
      <c r="P80">
        <v>180.28800000000001</v>
      </c>
      <c r="Q80">
        <f t="shared" si="15"/>
        <v>1.532999999999987</v>
      </c>
      <c r="R80">
        <v>181.821</v>
      </c>
    </row>
    <row r="81" spans="1:18" x14ac:dyDescent="0.3">
      <c r="A81">
        <v>17.899999999999999</v>
      </c>
      <c r="B81">
        <v>157.43700000000001</v>
      </c>
      <c r="C81">
        <f t="shared" si="8"/>
        <v>1.5309999999999775</v>
      </c>
      <c r="D81">
        <v>158.96799999999999</v>
      </c>
      <c r="E81">
        <f t="shared" si="9"/>
        <v>2.3580000000000041</v>
      </c>
      <c r="F81">
        <v>161.32599999999999</v>
      </c>
      <c r="G81">
        <f t="shared" si="10"/>
        <v>3.9399999999999977</v>
      </c>
      <c r="H81">
        <v>165.26599999999999</v>
      </c>
      <c r="I81">
        <f t="shared" si="11"/>
        <v>4.3780000000000143</v>
      </c>
      <c r="J81">
        <v>169.64400000000001</v>
      </c>
      <c r="K81">
        <f t="shared" si="12"/>
        <v>4.3779999999999859</v>
      </c>
      <c r="L81">
        <v>174.02199999999999</v>
      </c>
      <c r="M81">
        <f t="shared" si="13"/>
        <v>3.9399999999999977</v>
      </c>
      <c r="N81">
        <v>177.96199999999999</v>
      </c>
      <c r="O81">
        <f t="shared" si="14"/>
        <v>2.3580000000000041</v>
      </c>
      <c r="P81">
        <v>180.32</v>
      </c>
      <c r="Q81">
        <f t="shared" si="15"/>
        <v>1.5310000000000059</v>
      </c>
      <c r="R81">
        <v>181.851</v>
      </c>
    </row>
    <row r="82" spans="1:18" x14ac:dyDescent="0.3">
      <c r="A82">
        <v>18</v>
      </c>
      <c r="B82">
        <v>157.49799999999999</v>
      </c>
      <c r="C82">
        <f t="shared" si="8"/>
        <v>1.5300000000000011</v>
      </c>
      <c r="D82">
        <v>159.02799999999999</v>
      </c>
      <c r="E82">
        <f t="shared" si="9"/>
        <v>2.3550000000000182</v>
      </c>
      <c r="F82">
        <v>161.38300000000001</v>
      </c>
      <c r="G82">
        <f t="shared" si="10"/>
        <v>3.9350000000000023</v>
      </c>
      <c r="H82">
        <v>165.31800000000001</v>
      </c>
      <c r="I82">
        <f t="shared" si="11"/>
        <v>4.3719999999999857</v>
      </c>
      <c r="J82">
        <v>169.69</v>
      </c>
      <c r="K82">
        <f t="shared" si="12"/>
        <v>4.3720000000000141</v>
      </c>
      <c r="L82">
        <v>174.06200000000001</v>
      </c>
      <c r="M82">
        <f t="shared" si="13"/>
        <v>3.9350000000000023</v>
      </c>
      <c r="N82">
        <v>177.99700000000001</v>
      </c>
      <c r="O82">
        <f t="shared" si="14"/>
        <v>2.3549999999999898</v>
      </c>
      <c r="P82">
        <v>180.352</v>
      </c>
      <c r="Q82">
        <f t="shared" si="15"/>
        <v>1.5300000000000011</v>
      </c>
      <c r="R82">
        <v>181.88200000000001</v>
      </c>
    </row>
  </sheetData>
  <sheetProtection algorithmName="SHA-512" hashValue="aBmMEHsXpS1vb3N/wJAotwMR7sSperGs/F2l9CAigkI0rNp8mB51p0DwrBNZutaxHD/lctAHqd+uIkcN9dW3Bg==" saltValue="VmrSQ2hY0DKar0Yf2ZCiLw==" spinCount="100000" sheet="1" scenarios="1" selectLockedCells="1" selectUnlockedCell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6BE48-ADC4-C64A-9511-F6246F6CC753}">
  <sheetPr codeName="Blad5"/>
  <dimension ref="A1:G68"/>
  <sheetViews>
    <sheetView workbookViewId="0">
      <selection activeCell="G5" sqref="G5"/>
    </sheetView>
  </sheetViews>
  <sheetFormatPr defaultColWidth="11" defaultRowHeight="15.6" x14ac:dyDescent="0.3"/>
  <sheetData>
    <row r="1" spans="1:7" x14ac:dyDescent="0.3">
      <c r="A1" t="s">
        <v>31</v>
      </c>
      <c r="B1" t="s">
        <v>41</v>
      </c>
      <c r="C1" t="s">
        <v>27</v>
      </c>
      <c r="D1" t="s">
        <v>28</v>
      </c>
    </row>
    <row r="2" spans="1:7" x14ac:dyDescent="0.3">
      <c r="A2">
        <v>3.8300000000000001E-2</v>
      </c>
      <c r="B2">
        <v>1</v>
      </c>
      <c r="C2">
        <v>52.96</v>
      </c>
      <c r="D2">
        <v>4.3900000000000002E-2</v>
      </c>
    </row>
    <row r="3" spans="1:7" x14ac:dyDescent="0.3">
      <c r="A3">
        <v>5.7500000000000002E-2</v>
      </c>
      <c r="B3">
        <v>1</v>
      </c>
      <c r="C3">
        <v>53.7</v>
      </c>
      <c r="D3">
        <v>4.3400000000000001E-2</v>
      </c>
      <c r="F3" t="s">
        <v>65</v>
      </c>
      <c r="G3" s="16">
        <f>Uitkomst!G26</f>
        <v>0</v>
      </c>
    </row>
    <row r="4" spans="1:7" x14ac:dyDescent="0.3">
      <c r="A4">
        <v>7.6700000000000004E-2</v>
      </c>
      <c r="B4">
        <v>1</v>
      </c>
      <c r="C4">
        <v>54.44</v>
      </c>
      <c r="D4">
        <v>4.2999999999999997E-2</v>
      </c>
      <c r="F4" t="s">
        <v>42</v>
      </c>
      <c r="G4" t="e" cm="1">
        <f t="array" ref="G4">ROW(INDEX(Tabel1[age],MATCH(MAX(IF(A2:A68&lt;G3,A2:A68)),Tabel1[age],0)))</f>
        <v>#N/A</v>
      </c>
    </row>
    <row r="5" spans="1:7" x14ac:dyDescent="0.3">
      <c r="A5">
        <v>9.5799999999999996E-2</v>
      </c>
      <c r="B5">
        <v>1</v>
      </c>
      <c r="C5">
        <v>55.17</v>
      </c>
      <c r="D5">
        <v>4.2500000000000003E-2</v>
      </c>
      <c r="F5" t="s">
        <v>43</v>
      </c>
      <c r="G5" cm="1">
        <f t="array" ref="G5">ROW(INDEX(Tabel1[age],MATCH(MIN(IF(A2:A68&gt;G3,A2:A68)),Tabel1[age],0)))</f>
        <v>2</v>
      </c>
    </row>
    <row r="6" spans="1:7" x14ac:dyDescent="0.3">
      <c r="A6">
        <v>0.115</v>
      </c>
      <c r="B6">
        <v>1</v>
      </c>
      <c r="C6">
        <v>55.91</v>
      </c>
      <c r="D6">
        <v>4.2099999999999999E-2</v>
      </c>
    </row>
    <row r="7" spans="1:7" x14ac:dyDescent="0.3">
      <c r="A7">
        <v>0.13420000000000001</v>
      </c>
      <c r="B7">
        <v>1</v>
      </c>
      <c r="C7">
        <v>56.64</v>
      </c>
      <c r="D7">
        <v>4.1700000000000001E-2</v>
      </c>
    </row>
    <row r="8" spans="1:7" x14ac:dyDescent="0.3">
      <c r="A8">
        <v>0.15329999999999999</v>
      </c>
      <c r="B8">
        <v>1</v>
      </c>
      <c r="C8">
        <v>57.36</v>
      </c>
      <c r="D8">
        <v>4.1300000000000003E-2</v>
      </c>
    </row>
    <row r="9" spans="1:7" x14ac:dyDescent="0.3">
      <c r="A9">
        <v>0.17249999999999999</v>
      </c>
      <c r="B9">
        <v>1</v>
      </c>
      <c r="C9">
        <v>58.08</v>
      </c>
      <c r="D9">
        <v>4.0899999999999999E-2</v>
      </c>
    </row>
    <row r="10" spans="1:7" x14ac:dyDescent="0.3">
      <c r="A10">
        <v>0.19159999999999999</v>
      </c>
      <c r="B10">
        <v>1</v>
      </c>
      <c r="C10">
        <v>58.79</v>
      </c>
      <c r="D10">
        <v>4.0500000000000001E-2</v>
      </c>
    </row>
    <row r="11" spans="1:7" x14ac:dyDescent="0.3">
      <c r="A11">
        <v>0.23</v>
      </c>
      <c r="B11">
        <v>1</v>
      </c>
      <c r="C11">
        <v>60.17</v>
      </c>
      <c r="D11">
        <v>3.9800000000000002E-2</v>
      </c>
    </row>
    <row r="12" spans="1:7" x14ac:dyDescent="0.3">
      <c r="A12">
        <v>0.26829999999999998</v>
      </c>
      <c r="B12">
        <v>1</v>
      </c>
      <c r="C12">
        <v>61.49</v>
      </c>
      <c r="D12">
        <v>3.9199999999999999E-2</v>
      </c>
    </row>
    <row r="13" spans="1:7" x14ac:dyDescent="0.3">
      <c r="A13">
        <v>0.30659999999999998</v>
      </c>
      <c r="B13">
        <v>1</v>
      </c>
      <c r="C13">
        <v>62.75</v>
      </c>
      <c r="D13">
        <v>3.8699999999999998E-2</v>
      </c>
    </row>
    <row r="14" spans="1:7" x14ac:dyDescent="0.3">
      <c r="A14">
        <v>0.34499999999999997</v>
      </c>
      <c r="B14">
        <v>1</v>
      </c>
      <c r="C14">
        <v>63.94</v>
      </c>
      <c r="D14">
        <v>3.8199999999999998E-2</v>
      </c>
    </row>
    <row r="15" spans="1:7" x14ac:dyDescent="0.3">
      <c r="A15">
        <v>0.38329999999999997</v>
      </c>
      <c r="B15">
        <v>1</v>
      </c>
      <c r="C15">
        <v>65.06</v>
      </c>
      <c r="D15">
        <v>3.78E-2</v>
      </c>
    </row>
    <row r="16" spans="1:7" x14ac:dyDescent="0.3">
      <c r="A16">
        <v>0.42159999999999997</v>
      </c>
      <c r="B16">
        <v>1</v>
      </c>
      <c r="C16">
        <v>66.11</v>
      </c>
      <c r="D16">
        <v>3.7400000000000003E-2</v>
      </c>
    </row>
    <row r="17" spans="1:4" x14ac:dyDescent="0.3">
      <c r="A17">
        <v>0.46</v>
      </c>
      <c r="B17">
        <v>1</v>
      </c>
      <c r="C17">
        <v>67.08</v>
      </c>
      <c r="D17">
        <v>3.7100000000000001E-2</v>
      </c>
    </row>
    <row r="18" spans="1:4" x14ac:dyDescent="0.3">
      <c r="A18">
        <v>0.49830000000000002</v>
      </c>
      <c r="B18">
        <v>1</v>
      </c>
      <c r="C18">
        <v>67.989999999999995</v>
      </c>
      <c r="D18">
        <v>3.6799999999999999E-2</v>
      </c>
    </row>
    <row r="19" spans="1:4" x14ac:dyDescent="0.3">
      <c r="A19">
        <v>0.53659999999999997</v>
      </c>
      <c r="B19">
        <v>1</v>
      </c>
      <c r="C19">
        <v>68.849999999999994</v>
      </c>
      <c r="D19">
        <v>3.6600000000000001E-2</v>
      </c>
    </row>
    <row r="20" spans="1:4" x14ac:dyDescent="0.3">
      <c r="A20">
        <v>0.61329999999999996</v>
      </c>
      <c r="B20">
        <v>1</v>
      </c>
      <c r="C20">
        <v>70.41</v>
      </c>
      <c r="D20">
        <v>3.6299999999999999E-2</v>
      </c>
    </row>
    <row r="21" spans="1:4" x14ac:dyDescent="0.3">
      <c r="A21">
        <v>0.68989999999999996</v>
      </c>
      <c r="B21">
        <v>1</v>
      </c>
      <c r="C21">
        <v>71.83</v>
      </c>
      <c r="D21">
        <v>3.5999999999999997E-2</v>
      </c>
    </row>
    <row r="22" spans="1:4" x14ac:dyDescent="0.3">
      <c r="A22">
        <v>0.76659999999999995</v>
      </c>
      <c r="B22">
        <v>1</v>
      </c>
      <c r="C22">
        <v>73.14</v>
      </c>
      <c r="D22">
        <v>3.5799999999999998E-2</v>
      </c>
    </row>
    <row r="23" spans="1:4" x14ac:dyDescent="0.3">
      <c r="A23">
        <v>0.84330000000000005</v>
      </c>
      <c r="B23">
        <v>1</v>
      </c>
      <c r="C23">
        <v>74.37</v>
      </c>
      <c r="D23">
        <v>3.5700000000000003E-2</v>
      </c>
    </row>
    <row r="24" spans="1:4" x14ac:dyDescent="0.3">
      <c r="A24">
        <v>0.91990000000000005</v>
      </c>
      <c r="B24">
        <v>1</v>
      </c>
      <c r="C24">
        <v>75.52</v>
      </c>
      <c r="D24">
        <v>3.56E-2</v>
      </c>
    </row>
    <row r="25" spans="1:4" x14ac:dyDescent="0.3">
      <c r="A25">
        <v>0.99660000000000004</v>
      </c>
      <c r="B25">
        <v>1</v>
      </c>
      <c r="C25">
        <v>76.61</v>
      </c>
      <c r="D25">
        <v>3.5499999999999997E-2</v>
      </c>
    </row>
    <row r="26" spans="1:4" x14ac:dyDescent="0.3">
      <c r="A26" s="1">
        <v>0.10732</v>
      </c>
      <c r="B26">
        <v>1</v>
      </c>
      <c r="C26">
        <v>77.64</v>
      </c>
      <c r="D26">
        <v>3.5499999999999997E-2</v>
      </c>
    </row>
    <row r="27" spans="1:4" x14ac:dyDescent="0.3">
      <c r="A27" s="1">
        <v>0.11498999999999999</v>
      </c>
      <c r="B27">
        <v>1</v>
      </c>
      <c r="C27">
        <v>78.64</v>
      </c>
      <c r="D27">
        <v>3.5499999999999997E-2</v>
      </c>
    </row>
    <row r="28" spans="1:4" x14ac:dyDescent="0.3">
      <c r="A28" s="1">
        <v>0.12266000000000001</v>
      </c>
      <c r="B28">
        <v>1</v>
      </c>
      <c r="C28">
        <v>79.599999999999994</v>
      </c>
      <c r="D28">
        <v>3.5499999999999997E-2</v>
      </c>
    </row>
    <row r="29" spans="1:4" x14ac:dyDescent="0.3">
      <c r="A29">
        <v>1.5</v>
      </c>
      <c r="B29">
        <v>1</v>
      </c>
      <c r="C29">
        <v>82.83</v>
      </c>
      <c r="D29">
        <v>3.56E-2</v>
      </c>
    </row>
    <row r="30" spans="1:4" x14ac:dyDescent="0.3">
      <c r="A30">
        <v>2</v>
      </c>
      <c r="B30">
        <v>1</v>
      </c>
      <c r="C30">
        <v>88.37</v>
      </c>
      <c r="D30">
        <v>3.61E-2</v>
      </c>
    </row>
    <row r="31" spans="1:4" x14ac:dyDescent="0.3">
      <c r="A31">
        <v>2.5</v>
      </c>
      <c r="B31">
        <v>1</v>
      </c>
      <c r="C31">
        <v>93.48</v>
      </c>
      <c r="D31">
        <v>3.6900000000000002E-2</v>
      </c>
    </row>
    <row r="32" spans="1:4" x14ac:dyDescent="0.3">
      <c r="A32">
        <v>3</v>
      </c>
      <c r="B32">
        <v>1</v>
      </c>
      <c r="C32">
        <v>97.83</v>
      </c>
      <c r="D32">
        <v>3.7900000000000003E-2</v>
      </c>
    </row>
    <row r="33" spans="1:4" x14ac:dyDescent="0.3">
      <c r="A33">
        <v>3.5</v>
      </c>
      <c r="B33">
        <v>1</v>
      </c>
      <c r="C33">
        <v>101.66</v>
      </c>
      <c r="D33">
        <v>3.8899999999999997E-2</v>
      </c>
    </row>
    <row r="34" spans="1:4" x14ac:dyDescent="0.3">
      <c r="A34">
        <v>4</v>
      </c>
      <c r="B34">
        <v>1</v>
      </c>
      <c r="C34">
        <v>105.52</v>
      </c>
      <c r="D34">
        <v>3.9800000000000002E-2</v>
      </c>
    </row>
    <row r="35" spans="1:4" x14ac:dyDescent="0.3">
      <c r="A35">
        <v>4.5</v>
      </c>
      <c r="B35">
        <v>1</v>
      </c>
      <c r="C35">
        <v>109.46</v>
      </c>
      <c r="D35">
        <v>4.0500000000000001E-2</v>
      </c>
    </row>
    <row r="36" spans="1:4" x14ac:dyDescent="0.3">
      <c r="A36">
        <v>5</v>
      </c>
      <c r="B36">
        <v>1</v>
      </c>
      <c r="C36">
        <v>113.15</v>
      </c>
      <c r="D36">
        <v>4.1099999999999998E-2</v>
      </c>
    </row>
    <row r="37" spans="1:4" x14ac:dyDescent="0.3">
      <c r="A37">
        <v>5.5</v>
      </c>
      <c r="B37">
        <v>1</v>
      </c>
      <c r="C37">
        <v>116.56</v>
      </c>
      <c r="D37">
        <v>4.1599999999999998E-2</v>
      </c>
    </row>
    <row r="38" spans="1:4" x14ac:dyDescent="0.3">
      <c r="A38">
        <v>6</v>
      </c>
      <c r="B38">
        <v>1</v>
      </c>
      <c r="C38">
        <v>119.89</v>
      </c>
      <c r="D38">
        <v>4.2200000000000001E-2</v>
      </c>
    </row>
    <row r="39" spans="1:4" x14ac:dyDescent="0.3">
      <c r="A39">
        <v>6.5</v>
      </c>
      <c r="B39">
        <v>1</v>
      </c>
      <c r="C39">
        <v>123.02</v>
      </c>
      <c r="D39">
        <v>4.2700000000000002E-2</v>
      </c>
    </row>
    <row r="40" spans="1:4" x14ac:dyDescent="0.3">
      <c r="A40">
        <v>7</v>
      </c>
      <c r="B40">
        <v>1</v>
      </c>
      <c r="C40">
        <v>126.18</v>
      </c>
      <c r="D40">
        <v>4.3099999999999999E-2</v>
      </c>
    </row>
    <row r="41" spans="1:4" x14ac:dyDescent="0.3">
      <c r="A41">
        <v>7.5</v>
      </c>
      <c r="B41">
        <v>1</v>
      </c>
      <c r="C41">
        <v>129.38</v>
      </c>
      <c r="D41">
        <v>4.3499999999999997E-2</v>
      </c>
    </row>
    <row r="42" spans="1:4" x14ac:dyDescent="0.3">
      <c r="A42">
        <v>8</v>
      </c>
      <c r="B42">
        <v>1</v>
      </c>
      <c r="C42">
        <v>132.52000000000001</v>
      </c>
      <c r="D42">
        <v>4.3900000000000002E-2</v>
      </c>
    </row>
    <row r="43" spans="1:4" x14ac:dyDescent="0.3">
      <c r="A43">
        <v>8.5</v>
      </c>
      <c r="B43">
        <v>1</v>
      </c>
      <c r="C43">
        <v>135.57</v>
      </c>
      <c r="D43">
        <v>4.4299999999999999E-2</v>
      </c>
    </row>
    <row r="44" spans="1:4" x14ac:dyDescent="0.3">
      <c r="A44">
        <v>9</v>
      </c>
      <c r="B44">
        <v>1</v>
      </c>
      <c r="C44">
        <v>138.52000000000001</v>
      </c>
      <c r="D44">
        <v>4.4699999999999997E-2</v>
      </c>
    </row>
    <row r="45" spans="1:4" x14ac:dyDescent="0.3">
      <c r="A45">
        <v>9.5</v>
      </c>
      <c r="B45">
        <v>1</v>
      </c>
      <c r="C45">
        <v>141.24</v>
      </c>
      <c r="D45">
        <v>4.5199999999999997E-2</v>
      </c>
    </row>
    <row r="46" spans="1:4" x14ac:dyDescent="0.3">
      <c r="A46">
        <v>10</v>
      </c>
      <c r="B46">
        <v>1</v>
      </c>
      <c r="C46">
        <v>143.71</v>
      </c>
      <c r="D46">
        <v>4.5699999999999998E-2</v>
      </c>
    </row>
    <row r="47" spans="1:4" x14ac:dyDescent="0.3">
      <c r="A47">
        <v>10.5</v>
      </c>
      <c r="B47">
        <v>1</v>
      </c>
      <c r="C47">
        <v>146.19999999999999</v>
      </c>
      <c r="D47">
        <v>4.6300000000000001E-2</v>
      </c>
    </row>
    <row r="48" spans="1:4" x14ac:dyDescent="0.3">
      <c r="A48">
        <v>11</v>
      </c>
      <c r="B48">
        <v>1</v>
      </c>
      <c r="C48">
        <v>148.94999999999999</v>
      </c>
      <c r="D48">
        <v>4.7199999999999999E-2</v>
      </c>
    </row>
    <row r="49" spans="1:4" x14ac:dyDescent="0.3">
      <c r="A49">
        <v>11.5</v>
      </c>
      <c r="B49">
        <v>1</v>
      </c>
      <c r="C49">
        <v>151.97999999999999</v>
      </c>
      <c r="D49">
        <v>4.8099999999999997E-2</v>
      </c>
    </row>
    <row r="50" spans="1:4" x14ac:dyDescent="0.3">
      <c r="A50">
        <v>12</v>
      </c>
      <c r="B50">
        <v>1</v>
      </c>
      <c r="C50">
        <v>155.24</v>
      </c>
      <c r="D50">
        <v>4.9200000000000001E-2</v>
      </c>
    </row>
    <row r="51" spans="1:4" x14ac:dyDescent="0.3">
      <c r="A51">
        <v>12.5</v>
      </c>
      <c r="B51">
        <v>1</v>
      </c>
      <c r="C51">
        <v>158.54</v>
      </c>
      <c r="D51">
        <v>5.0099999999999999E-2</v>
      </c>
    </row>
    <row r="52" spans="1:4" x14ac:dyDescent="0.3">
      <c r="A52">
        <v>13</v>
      </c>
      <c r="B52">
        <v>1</v>
      </c>
      <c r="C52">
        <v>161.76</v>
      </c>
      <c r="D52">
        <v>5.0599999999999999E-2</v>
      </c>
    </row>
    <row r="53" spans="1:4" x14ac:dyDescent="0.3">
      <c r="A53">
        <v>13.5</v>
      </c>
      <c r="B53">
        <v>1</v>
      </c>
      <c r="C53">
        <v>165.06</v>
      </c>
      <c r="D53">
        <v>5.04E-2</v>
      </c>
    </row>
    <row r="54" spans="1:4" x14ac:dyDescent="0.3">
      <c r="A54">
        <v>14</v>
      </c>
      <c r="B54">
        <v>1</v>
      </c>
      <c r="C54">
        <v>168.53</v>
      </c>
      <c r="D54">
        <v>4.9399999999999999E-2</v>
      </c>
    </row>
    <row r="55" spans="1:4" x14ac:dyDescent="0.3">
      <c r="A55">
        <v>14.5</v>
      </c>
      <c r="B55">
        <v>1</v>
      </c>
      <c r="C55">
        <v>172.05</v>
      </c>
      <c r="D55">
        <v>4.7500000000000001E-2</v>
      </c>
    </row>
    <row r="56" spans="1:4" x14ac:dyDescent="0.3">
      <c r="A56">
        <v>15</v>
      </c>
      <c r="B56">
        <v>1</v>
      </c>
      <c r="C56">
        <v>175.24</v>
      </c>
      <c r="D56">
        <v>4.5199999999999997E-2</v>
      </c>
    </row>
    <row r="57" spans="1:4" x14ac:dyDescent="0.3">
      <c r="A57">
        <v>15.5</v>
      </c>
      <c r="B57">
        <v>1</v>
      </c>
      <c r="C57">
        <v>177.59</v>
      </c>
      <c r="D57">
        <v>4.3400000000000001E-2</v>
      </c>
    </row>
    <row r="58" spans="1:4" x14ac:dyDescent="0.3">
      <c r="A58">
        <v>16</v>
      </c>
      <c r="B58">
        <v>1</v>
      </c>
      <c r="C58">
        <v>179.1</v>
      </c>
      <c r="D58">
        <v>4.2200000000000001E-2</v>
      </c>
    </row>
    <row r="59" spans="1:4" x14ac:dyDescent="0.3">
      <c r="A59">
        <v>16.5</v>
      </c>
      <c r="B59">
        <v>1</v>
      </c>
      <c r="C59">
        <v>180.16</v>
      </c>
      <c r="D59">
        <v>4.1399999999999999E-2</v>
      </c>
    </row>
    <row r="60" spans="1:4" x14ac:dyDescent="0.3">
      <c r="A60">
        <v>17</v>
      </c>
      <c r="B60">
        <v>1</v>
      </c>
      <c r="C60">
        <v>180.99</v>
      </c>
      <c r="D60">
        <v>4.07E-2</v>
      </c>
    </row>
    <row r="61" spans="1:4" x14ac:dyDescent="0.3">
      <c r="A61">
        <v>17.5</v>
      </c>
      <c r="B61">
        <v>1</v>
      </c>
      <c r="C61">
        <v>181.7</v>
      </c>
      <c r="D61">
        <v>4.02E-2</v>
      </c>
    </row>
    <row r="62" spans="1:4" x14ac:dyDescent="0.3">
      <c r="A62">
        <v>18</v>
      </c>
      <c r="B62">
        <v>1</v>
      </c>
      <c r="C62">
        <v>182.43</v>
      </c>
      <c r="D62">
        <v>3.9600000000000003E-2</v>
      </c>
    </row>
    <row r="63" spans="1:4" x14ac:dyDescent="0.3">
      <c r="A63">
        <v>18.5</v>
      </c>
      <c r="B63">
        <v>1</v>
      </c>
      <c r="C63">
        <v>183.13</v>
      </c>
      <c r="D63">
        <v>3.9100000000000003E-2</v>
      </c>
    </row>
    <row r="64" spans="1:4" x14ac:dyDescent="0.3">
      <c r="A64">
        <v>19</v>
      </c>
      <c r="B64">
        <v>1</v>
      </c>
      <c r="C64">
        <v>183.64</v>
      </c>
      <c r="D64">
        <v>3.8699999999999998E-2</v>
      </c>
    </row>
    <row r="65" spans="1:4" x14ac:dyDescent="0.3">
      <c r="A65">
        <v>19.5</v>
      </c>
      <c r="B65">
        <v>1</v>
      </c>
      <c r="C65">
        <v>183.83</v>
      </c>
      <c r="D65">
        <v>3.8600000000000002E-2</v>
      </c>
    </row>
    <row r="66" spans="1:4" x14ac:dyDescent="0.3">
      <c r="A66">
        <v>20</v>
      </c>
      <c r="B66">
        <v>1</v>
      </c>
      <c r="C66">
        <v>183.83</v>
      </c>
      <c r="D66">
        <v>3.8600000000000002E-2</v>
      </c>
    </row>
    <row r="67" spans="1:4" x14ac:dyDescent="0.3">
      <c r="A67">
        <v>20.5</v>
      </c>
      <c r="B67">
        <v>1</v>
      </c>
      <c r="C67">
        <v>183.83</v>
      </c>
      <c r="D67">
        <v>3.8600000000000002E-2</v>
      </c>
    </row>
    <row r="68" spans="1:4" x14ac:dyDescent="0.3">
      <c r="A68">
        <v>21</v>
      </c>
      <c r="B68">
        <v>1</v>
      </c>
      <c r="C68">
        <v>183.83</v>
      </c>
      <c r="D68">
        <v>3.8600000000000002E-2</v>
      </c>
    </row>
  </sheetData>
  <sheetProtection algorithmName="SHA-512" hashValue="6zG8KyQe7ZjoMGww6Wz2vpslPr7b4i/n6TdJxYipvCAEZ4CZ8mMn2wrn3ZYmV21/XK4aIXEjd0DPy0EETqM6BQ==" saltValue="bS4W1dDSkYdbfzlqhvA8fw=="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061faf-b5bd-4b08-a83c-98b1c31b2f3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33EA1734647F4FB182164B393E2F1F" ma:contentTypeVersion="13" ma:contentTypeDescription="Een nieuw document maken." ma:contentTypeScope="" ma:versionID="f0a7cb79b35a41bccecb86a7b63d272c">
  <xsd:schema xmlns:xsd="http://www.w3.org/2001/XMLSchema" xmlns:xs="http://www.w3.org/2001/XMLSchema" xmlns:p="http://schemas.microsoft.com/office/2006/metadata/properties" xmlns:ns2="b9061faf-b5bd-4b08-a83c-98b1c31b2f3d" xmlns:ns3="24646d94-1947-4972-a7e6-e86e48223240" targetNamespace="http://schemas.microsoft.com/office/2006/metadata/properties" ma:root="true" ma:fieldsID="22b650f8e2968f6f40a1b6507ddb48ed" ns2:_="" ns3:_="">
    <xsd:import namespace="b9061faf-b5bd-4b08-a83c-98b1c31b2f3d"/>
    <xsd:import namespace="24646d94-1947-4972-a7e6-e86e4822324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061faf-b5bd-4b08-a83c-98b1c31b2f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2312074-5451-4a96-bd86-1e695ef29e7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646d94-1947-4972-a7e6-e86e4822324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B5AEFC-70A2-408F-966E-7A911B9FFE1F}">
  <ds:schemaRefs>
    <ds:schemaRef ds:uri="http://purl.org/dc/terms/"/>
    <ds:schemaRef ds:uri="b9061faf-b5bd-4b08-a83c-98b1c31b2f3d"/>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24646d94-1947-4972-a7e6-e86e48223240"/>
    <ds:schemaRef ds:uri="http://www.w3.org/XML/1998/namespace"/>
  </ds:schemaRefs>
</ds:datastoreItem>
</file>

<file path=customXml/itemProps2.xml><?xml version="1.0" encoding="utf-8"?>
<ds:datastoreItem xmlns:ds="http://schemas.openxmlformats.org/officeDocument/2006/customXml" ds:itemID="{BE9C842A-595C-41E4-ABBC-E9C26AD3563C}">
  <ds:schemaRefs>
    <ds:schemaRef ds:uri="http://schemas.microsoft.com/sharepoint/v3/contenttype/forms"/>
  </ds:schemaRefs>
</ds:datastoreItem>
</file>

<file path=customXml/itemProps3.xml><?xml version="1.0" encoding="utf-8"?>
<ds:datastoreItem xmlns:ds="http://schemas.openxmlformats.org/officeDocument/2006/customXml" ds:itemID="{94EDC644-E926-4F48-97FB-AD04AC909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061faf-b5bd-4b08-a83c-98b1c31b2f3d"/>
    <ds:schemaRef ds:uri="24646d94-1947-4972-a7e6-e86e482232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5d9b777-8709-4e69-9b11-86e91ff18fb5}" enabled="0" method="" siteId="{65d9b777-8709-4e69-9b11-86e91ff18fb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Invulformulier</vt:lpstr>
      <vt:lpstr>Uitkomst</vt:lpstr>
      <vt:lpstr>referenties_jongens</vt:lpstr>
      <vt:lpstr>referenties_meiden</vt:lpstr>
      <vt:lpstr>referenties_LMS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Verbeek, Jan</dc:creator>
  <cp:keywords/>
  <dc:description/>
  <cp:lastModifiedBy>Delft, Emile van</cp:lastModifiedBy>
  <cp:revision/>
  <cp:lastPrinted>2025-03-12T12:35:33Z</cp:lastPrinted>
  <dcterms:created xsi:type="dcterms:W3CDTF">2024-03-02T09:03:02Z</dcterms:created>
  <dcterms:modified xsi:type="dcterms:W3CDTF">2026-04-23T10:50:26Z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0x010100A933EA1734647F4FB182164B393E2F1F</vt:lpwstr>
  </property>
  <property fmtid="{D5CDD505-2E9C-101B-9397-08002B2CF9AE}" pid="3" name="MediaServiceImageTags">
    <vt:lpwstr/>
  </property>
</Properties>
</file>